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250" windowHeight="8970" tabRatio="717"/>
  </bookViews>
  <sheets>
    <sheet name="DS01-Major Element Geochemistry" sheetId="1" r:id="rId1"/>
    <sheet name="DS02-UPb Analyses" sheetId="5" r:id="rId2"/>
    <sheet name="DS03-Gravity Station Data" sheetId="6" r:id="rId3"/>
    <sheet name="DS04-Geophysical Properties" sheetId="9" r:id="rId4"/>
  </sheets>
  <definedNames>
    <definedName name="asdfasdgasdgadsfgsdfg" localSheetId="3">#REF!</definedName>
    <definedName name="asdfasdgasdgadsfgsdfg">#REF!</definedName>
    <definedName name="ConcAgeTik1" localSheetId="3">#REF!</definedName>
    <definedName name="ConcAgeTik1">#REF!</definedName>
    <definedName name="ConcAgeTik2" localSheetId="3">#REF!</definedName>
    <definedName name="ConcAgeTik2">#REF!</definedName>
    <definedName name="ConcAgeTik3" localSheetId="3">#REF!</definedName>
    <definedName name="ConcAgeTik3">#REF!</definedName>
    <definedName name="ConcAgeTik4" localSheetId="3">#REF!</definedName>
    <definedName name="ConcAgeTik4">#REF!</definedName>
    <definedName name="ConcAgeTik5" localSheetId="3">#REF!</definedName>
    <definedName name="ConcAgeTik5">#REF!</definedName>
    <definedName name="ConcAgeTik6" localSheetId="3">#REF!</definedName>
    <definedName name="ConcAgeTik6">#REF!</definedName>
    <definedName name="ConcAgeTik7" localSheetId="3">#REF!</definedName>
    <definedName name="ConcAgeTik7">#REF!</definedName>
    <definedName name="ConcAgeTik8" localSheetId="3">#REF!</definedName>
    <definedName name="ConcAgeTik8">#REF!</definedName>
    <definedName name="ConcAgeTikAge1" localSheetId="3">#REF!</definedName>
    <definedName name="ConcAgeTikAge1">#REF!</definedName>
    <definedName name="ConcAgeTikAge2" localSheetId="3">#REF!</definedName>
    <definedName name="ConcAgeTikAge2">#REF!</definedName>
    <definedName name="ConcAgeTikAge3" localSheetId="3">#REF!</definedName>
    <definedName name="ConcAgeTikAge3">#REF!</definedName>
    <definedName name="ConcAgeTikAge4" localSheetId="3">#REF!</definedName>
    <definedName name="ConcAgeTikAge4">#REF!</definedName>
    <definedName name="ConcAgeTikAge5" localSheetId="3">#REF!</definedName>
    <definedName name="ConcAgeTikAge5">#REF!</definedName>
    <definedName name="ConcAgeTikAge6" localSheetId="3">#REF!</definedName>
    <definedName name="ConcAgeTikAge6">#REF!</definedName>
    <definedName name="ConcAgeTikAge7" localSheetId="3">#REF!</definedName>
    <definedName name="ConcAgeTikAge7">#REF!</definedName>
    <definedName name="CpEk_DensityPts_for_DS" localSheetId="3">'DS04-Geophysical Properties'!#REF!</definedName>
    <definedName name="dszfsdfgsdfg" localSheetId="3">#REF!</definedName>
    <definedName name="dszfsdfgsdfg">#REF!</definedName>
    <definedName name="Ellipse1_110" localSheetId="3">#REF!</definedName>
    <definedName name="Ellipse1_110">#REF!</definedName>
    <definedName name="Ellipse1_111" localSheetId="3">#REF!</definedName>
    <definedName name="Ellipse1_111">#REF!</definedName>
    <definedName name="Ellipse1_112" localSheetId="3">#REF!</definedName>
    <definedName name="Ellipse1_112">#REF!</definedName>
    <definedName name="Ellipse1_113" localSheetId="3">#REF!</definedName>
    <definedName name="Ellipse1_113">#REF!</definedName>
    <definedName name="Ellipse1_114" localSheetId="3">#REF!</definedName>
    <definedName name="Ellipse1_114">#REF!</definedName>
    <definedName name="Ellipse1_115" localSheetId="3">#REF!</definedName>
    <definedName name="Ellipse1_115">#REF!</definedName>
    <definedName name="Ellipse1_116" localSheetId="3">#REF!</definedName>
    <definedName name="Ellipse1_116">#REF!</definedName>
    <definedName name="Ellipse1_117" localSheetId="3">#REF!</definedName>
    <definedName name="Ellipse1_117">#REF!</definedName>
    <definedName name="Ellipse1_118" localSheetId="3">#REF!</definedName>
    <definedName name="Ellipse1_118">#REF!</definedName>
    <definedName name="Ellipse1_119" localSheetId="3">#REF!</definedName>
    <definedName name="Ellipse1_119">#REF!</definedName>
    <definedName name="Ellipse1_120" localSheetId="3">#REF!</definedName>
    <definedName name="Ellipse1_120">#REF!</definedName>
    <definedName name="Ellipse1_121" localSheetId="3">#REF!</definedName>
    <definedName name="Ellipse1_121">#REF!</definedName>
    <definedName name="Ellipse1_122" localSheetId="3">#REF!</definedName>
    <definedName name="Ellipse1_122">#REF!</definedName>
    <definedName name="Ellipse1_123" localSheetId="3">#REF!</definedName>
    <definedName name="Ellipse1_123">#REF!</definedName>
    <definedName name="Ellipse1_124" localSheetId="3">#REF!</definedName>
    <definedName name="Ellipse1_124">#REF!</definedName>
    <definedName name="Ellipse1_125" localSheetId="3">#REF!</definedName>
    <definedName name="Ellipse1_125">#REF!</definedName>
    <definedName name="Ellipse1_126" localSheetId="3">#REF!</definedName>
    <definedName name="Ellipse1_126">#REF!</definedName>
    <definedName name="Ellipse1_127" localSheetId="3">#REF!</definedName>
    <definedName name="Ellipse1_127">#REF!</definedName>
    <definedName name="Ellipse1_128" localSheetId="3">#REF!</definedName>
    <definedName name="Ellipse1_128">#REF!</definedName>
    <definedName name="Ellipse1_129" localSheetId="3">#REF!</definedName>
    <definedName name="Ellipse1_129">#REF!</definedName>
    <definedName name="Ellipse1_130" localSheetId="3">#REF!</definedName>
    <definedName name="Ellipse1_130">#REF!</definedName>
    <definedName name="Ellipse1_131" localSheetId="3">#REF!</definedName>
    <definedName name="Ellipse1_131">#REF!</definedName>
    <definedName name="Ellipse1_132" localSheetId="3">#REF!</definedName>
    <definedName name="Ellipse1_132">#REF!</definedName>
    <definedName name="Ellipse1_133" localSheetId="3">#REF!</definedName>
    <definedName name="Ellipse1_133">#REF!</definedName>
    <definedName name="Ellipse1_134" localSheetId="3">#REF!</definedName>
    <definedName name="Ellipse1_134">#REF!</definedName>
    <definedName name="Ellipse1_135" localSheetId="3">#REF!</definedName>
    <definedName name="Ellipse1_135">#REF!</definedName>
    <definedName name="Ellipse1_136" localSheetId="3">#REF!</definedName>
    <definedName name="Ellipse1_136">#REF!</definedName>
    <definedName name="Ellipse1_137" localSheetId="3">#REF!</definedName>
    <definedName name="Ellipse1_137">#REF!</definedName>
    <definedName name="Ellipse1_138" localSheetId="3">#REF!</definedName>
    <definedName name="Ellipse1_138">#REF!</definedName>
    <definedName name="Ellipse1_139" localSheetId="3">#REF!</definedName>
    <definedName name="Ellipse1_139">#REF!</definedName>
    <definedName name="Ellipse1_140" localSheetId="3">#REF!</definedName>
    <definedName name="Ellipse1_140">#REF!</definedName>
    <definedName name="Ellipse1_141" localSheetId="3">#REF!</definedName>
    <definedName name="Ellipse1_141">#REF!</definedName>
    <definedName name="Ellipse1_142" localSheetId="3">#REF!</definedName>
    <definedName name="Ellipse1_142">#REF!</definedName>
    <definedName name="Ellipse1_143" localSheetId="3">#REF!</definedName>
    <definedName name="Ellipse1_143">#REF!</definedName>
    <definedName name="Ellipse1_144" localSheetId="3">#REF!</definedName>
    <definedName name="Ellipse1_144">#REF!</definedName>
    <definedName name="Ellipse1_145" localSheetId="3">#REF!</definedName>
    <definedName name="Ellipse1_145">#REF!</definedName>
    <definedName name="Ellipse1_146" localSheetId="3">#REF!</definedName>
    <definedName name="Ellipse1_146">#REF!</definedName>
    <definedName name="Ellipse1_147" localSheetId="3">#REF!</definedName>
    <definedName name="Ellipse1_147">#REF!</definedName>
    <definedName name="Ellipse1_148" localSheetId="3">#REF!</definedName>
    <definedName name="Ellipse1_148">#REF!</definedName>
    <definedName name="Ellipse1_149" localSheetId="3">#REF!</definedName>
    <definedName name="Ellipse1_149">#REF!</definedName>
    <definedName name="Ellipse1_150" localSheetId="3">#REF!</definedName>
    <definedName name="Ellipse1_150">#REF!</definedName>
    <definedName name="Ellipse1_151" localSheetId="3">#REF!</definedName>
    <definedName name="Ellipse1_151">#REF!</definedName>
    <definedName name="Ellipse1_152" localSheetId="3">#REF!</definedName>
    <definedName name="Ellipse1_152">#REF!</definedName>
    <definedName name="Ellipse1_153" localSheetId="3">#REF!</definedName>
    <definedName name="Ellipse1_153">#REF!</definedName>
    <definedName name="Ellipse1_154" localSheetId="3">#REF!</definedName>
    <definedName name="Ellipse1_154">#REF!</definedName>
    <definedName name="Ellipse1_155" localSheetId="3">#REF!</definedName>
    <definedName name="Ellipse1_155">#REF!</definedName>
    <definedName name="Ellipse1_156" localSheetId="3">#REF!</definedName>
    <definedName name="Ellipse1_156">#REF!</definedName>
    <definedName name="Ellipse1_157" localSheetId="3">#REF!</definedName>
    <definedName name="Ellipse1_157">#REF!</definedName>
    <definedName name="Ellipse1_158" localSheetId="3">#REF!</definedName>
    <definedName name="Ellipse1_158">#REF!</definedName>
    <definedName name="Ellipse1_159" localSheetId="3">#REF!</definedName>
    <definedName name="Ellipse1_159">#REF!</definedName>
    <definedName name="Ellipse1_160" localSheetId="3">#REF!</definedName>
    <definedName name="Ellipse1_160">#REF!</definedName>
    <definedName name="Ellipse1_161" localSheetId="3">#REF!</definedName>
    <definedName name="Ellipse1_161">#REF!</definedName>
    <definedName name="Ellipse1_162" localSheetId="3">#REF!</definedName>
    <definedName name="Ellipse1_162">#REF!</definedName>
    <definedName name="Ellipse1_163" localSheetId="3">#REF!</definedName>
    <definedName name="Ellipse1_163">#REF!</definedName>
    <definedName name="Ellipse1_164" localSheetId="3">#REF!</definedName>
    <definedName name="Ellipse1_164">#REF!</definedName>
    <definedName name="Ellipse1_165" localSheetId="3">#REF!</definedName>
    <definedName name="Ellipse1_165">#REF!</definedName>
    <definedName name="Ellipse1_166" localSheetId="3">#REF!</definedName>
    <definedName name="Ellipse1_166">#REF!</definedName>
    <definedName name="Ellipse1_167" localSheetId="3">#REF!</definedName>
    <definedName name="Ellipse1_167">#REF!</definedName>
    <definedName name="Ellipse1_168" localSheetId="3">#REF!</definedName>
    <definedName name="Ellipse1_168">#REF!</definedName>
    <definedName name="Ellipse1_169" localSheetId="3">#REF!</definedName>
    <definedName name="Ellipse1_169">#REF!</definedName>
    <definedName name="Ellipse1_170" localSheetId="3">#REF!</definedName>
    <definedName name="Ellipse1_170">#REF!</definedName>
    <definedName name="Ellipse1_171" localSheetId="3">#REF!</definedName>
    <definedName name="Ellipse1_171">#REF!</definedName>
    <definedName name="Ellipse1_172" localSheetId="3">#REF!</definedName>
    <definedName name="Ellipse1_172">#REF!</definedName>
    <definedName name="Ellipse1_173" localSheetId="3">#REF!</definedName>
    <definedName name="Ellipse1_173">#REF!</definedName>
    <definedName name="Ellipse1_174" localSheetId="3">#REF!</definedName>
    <definedName name="Ellipse1_174">#REF!</definedName>
    <definedName name="Ellipse1_175" localSheetId="3">#REF!</definedName>
    <definedName name="Ellipse1_175">#REF!</definedName>
    <definedName name="Ellipse1_176" localSheetId="3">#REF!</definedName>
    <definedName name="Ellipse1_176">#REF!</definedName>
    <definedName name="Ellipse1_177" localSheetId="3">#REF!</definedName>
    <definedName name="Ellipse1_177">#REF!</definedName>
    <definedName name="Ellipse1_178" localSheetId="3">#REF!</definedName>
    <definedName name="Ellipse1_178">#REF!</definedName>
    <definedName name="Ellipse1_179" localSheetId="3">#REF!</definedName>
    <definedName name="Ellipse1_179">#REF!</definedName>
    <definedName name="Ellipse1_180" localSheetId="3">#REF!</definedName>
    <definedName name="Ellipse1_180">#REF!</definedName>
    <definedName name="Ellipse1_181" localSheetId="3">#REF!</definedName>
    <definedName name="Ellipse1_181">#REF!</definedName>
    <definedName name="Ellipse1_182" localSheetId="3">#REF!</definedName>
    <definedName name="Ellipse1_182">#REF!</definedName>
    <definedName name="Ellipse1_183" localSheetId="3">#REF!</definedName>
    <definedName name="Ellipse1_183">#REF!</definedName>
    <definedName name="Ellipse1_184" localSheetId="3">#REF!</definedName>
    <definedName name="Ellipse1_184">#REF!</definedName>
    <definedName name="Ellipse1_185" localSheetId="3">#REF!</definedName>
    <definedName name="Ellipse1_185">#REF!</definedName>
    <definedName name="Ellipse1_186" localSheetId="3">#REF!</definedName>
    <definedName name="Ellipse1_186">#REF!</definedName>
    <definedName name="Ellipse1_187" localSheetId="3">#REF!</definedName>
    <definedName name="Ellipse1_187">#REF!</definedName>
    <definedName name="Ellipse1_188" localSheetId="3">#REF!</definedName>
    <definedName name="Ellipse1_188">#REF!</definedName>
    <definedName name="Ellipse1_189" localSheetId="3">#REF!</definedName>
    <definedName name="Ellipse1_189">#REF!</definedName>
    <definedName name="Ellipse1_190" localSheetId="3">#REF!</definedName>
    <definedName name="Ellipse1_190">#REF!</definedName>
    <definedName name="Ellipse1_191" localSheetId="3">#REF!</definedName>
    <definedName name="Ellipse1_191">#REF!</definedName>
    <definedName name="Ellipse1_192" localSheetId="3">#REF!</definedName>
    <definedName name="Ellipse1_192">#REF!</definedName>
    <definedName name="Ellipse1_193" localSheetId="3">#REF!</definedName>
    <definedName name="Ellipse1_193">#REF!</definedName>
    <definedName name="Ellipse1_194" localSheetId="3">#REF!</definedName>
    <definedName name="Ellipse1_194">#REF!</definedName>
    <definedName name="Ellipse1_195" localSheetId="3">#REF!</definedName>
    <definedName name="Ellipse1_195">#REF!</definedName>
    <definedName name="Ellipse1_196" localSheetId="3">#REF!</definedName>
    <definedName name="Ellipse1_196">#REF!</definedName>
    <definedName name="Ellipse1_197" localSheetId="3">#REF!</definedName>
    <definedName name="Ellipse1_197">#REF!</definedName>
    <definedName name="Ellipse1_198" localSheetId="3">#REF!</definedName>
    <definedName name="Ellipse1_198">#REF!</definedName>
    <definedName name="Ellipse1_199" localSheetId="3">#REF!</definedName>
    <definedName name="Ellipse1_199">#REF!</definedName>
    <definedName name="Ellipse1_200" localSheetId="3">#REF!</definedName>
    <definedName name="Ellipse1_200">#REF!</definedName>
    <definedName name="Ellipse1_201" localSheetId="3">#REF!</definedName>
    <definedName name="Ellipse1_201">#REF!</definedName>
    <definedName name="Ellipse1_202" localSheetId="3">#REF!</definedName>
    <definedName name="Ellipse1_202">#REF!</definedName>
    <definedName name="Ellipse1_203" localSheetId="3">#REF!</definedName>
    <definedName name="Ellipse1_203">#REF!</definedName>
    <definedName name="Ellipse1_204" localSheetId="3">#REF!</definedName>
    <definedName name="Ellipse1_204">#REF!</definedName>
    <definedName name="Ellipse1_205" localSheetId="3">#REF!</definedName>
    <definedName name="Ellipse1_205">#REF!</definedName>
    <definedName name="Ellipse1_206" localSheetId="3">#REF!</definedName>
    <definedName name="Ellipse1_206">#REF!</definedName>
    <definedName name="Ellipse1_207" localSheetId="3">#REF!</definedName>
    <definedName name="Ellipse1_207">#REF!</definedName>
    <definedName name="Ellipse1_208" localSheetId="3">#REF!</definedName>
    <definedName name="Ellipse1_208">#REF!</definedName>
    <definedName name="Ellipse1_209" localSheetId="3">#REF!</definedName>
    <definedName name="Ellipse1_209">#REF!</definedName>
    <definedName name="Ellipse1_210" localSheetId="3">#REF!</definedName>
    <definedName name="Ellipse1_210">#REF!</definedName>
    <definedName name="Ellipse1_211" localSheetId="3">#REF!</definedName>
    <definedName name="Ellipse1_211">#REF!</definedName>
    <definedName name="Ellipse1_212" localSheetId="3">#REF!</definedName>
    <definedName name="Ellipse1_212">#REF!</definedName>
    <definedName name="Ellipse1_213" localSheetId="3">#REF!</definedName>
    <definedName name="Ellipse1_213">#REF!</definedName>
    <definedName name="Ellipse1_214" localSheetId="3">#REF!</definedName>
    <definedName name="Ellipse1_214">#REF!</definedName>
    <definedName name="Ellipse1_215" localSheetId="3">#REF!</definedName>
    <definedName name="Ellipse1_215">#REF!</definedName>
    <definedName name="Ellipse1_216" localSheetId="3">#REF!</definedName>
    <definedName name="Ellipse1_216">#REF!</definedName>
    <definedName name="Ellipse1_217" localSheetId="3">#REF!</definedName>
    <definedName name="Ellipse1_217">#REF!</definedName>
    <definedName name="Ellipse1_218" localSheetId="3">#REF!</definedName>
    <definedName name="Ellipse1_218">#REF!</definedName>
    <definedName name="Ellipse1_219" localSheetId="3">#REF!</definedName>
    <definedName name="Ellipse1_219">#REF!</definedName>
    <definedName name="Ellipse1_220" localSheetId="3">#REF!</definedName>
    <definedName name="Ellipse1_220">#REF!</definedName>
    <definedName name="Ellipse1_221" localSheetId="3">#REF!</definedName>
    <definedName name="Ellipse1_221">#REF!</definedName>
    <definedName name="Ellipse1_222" localSheetId="3">#REF!</definedName>
    <definedName name="Ellipse1_222">#REF!</definedName>
    <definedName name="Ellipse1_223" localSheetId="3">#REF!</definedName>
    <definedName name="Ellipse1_223">#REF!</definedName>
    <definedName name="Ellipse1_224" localSheetId="3">#REF!</definedName>
    <definedName name="Ellipse1_224">#REF!</definedName>
    <definedName name="Ellipse1_225" localSheetId="3">#REF!</definedName>
    <definedName name="Ellipse1_225">#REF!</definedName>
    <definedName name="Ellipse1_226" localSheetId="3">#REF!</definedName>
    <definedName name="Ellipse1_226">#REF!</definedName>
    <definedName name="Ellipse1_227" localSheetId="3">#REF!</definedName>
    <definedName name="Ellipse1_227">#REF!</definedName>
    <definedName name="Ellipse1_228" localSheetId="3">#REF!</definedName>
    <definedName name="Ellipse1_228">#REF!</definedName>
    <definedName name="Ellipse1_229" localSheetId="3">#REF!</definedName>
    <definedName name="Ellipse1_229">#REF!</definedName>
    <definedName name="Ellipse1_230" localSheetId="3">#REF!</definedName>
    <definedName name="Ellipse1_230">#REF!</definedName>
    <definedName name="Ellipse1_231" localSheetId="3">#REF!</definedName>
    <definedName name="Ellipse1_231">#REF!</definedName>
    <definedName name="Ellipse1_232" localSheetId="3">#REF!</definedName>
    <definedName name="Ellipse1_232">#REF!</definedName>
    <definedName name="Ellipse1_233" localSheetId="3">#REF!</definedName>
    <definedName name="Ellipse1_233">#REF!</definedName>
    <definedName name="Ellipse1_234" localSheetId="3">#REF!</definedName>
    <definedName name="Ellipse1_234">#REF!</definedName>
    <definedName name="Ellipse1_235" localSheetId="3">#REF!</definedName>
    <definedName name="Ellipse1_235">#REF!</definedName>
    <definedName name="Ellipse1_236" localSheetId="3">#REF!</definedName>
    <definedName name="Ellipse1_236">#REF!</definedName>
    <definedName name="Ellipse1_237" localSheetId="3">#REF!</definedName>
    <definedName name="Ellipse1_237">#REF!</definedName>
    <definedName name="Ellipse1_238" localSheetId="3">#REF!</definedName>
    <definedName name="Ellipse1_238">#REF!</definedName>
    <definedName name="Ellipse1_239" localSheetId="3">#REF!</definedName>
    <definedName name="Ellipse1_239">#REF!</definedName>
    <definedName name="Ellipse1_240" localSheetId="3">#REF!</definedName>
    <definedName name="Ellipse1_240">#REF!</definedName>
    <definedName name="Ellipse1_241" localSheetId="3">#REF!</definedName>
    <definedName name="Ellipse1_241">#REF!</definedName>
    <definedName name="Ellipse1_242" localSheetId="3">#REF!</definedName>
    <definedName name="Ellipse1_242">#REF!</definedName>
    <definedName name="Ellipse1_243" localSheetId="3">#REF!</definedName>
    <definedName name="Ellipse1_243">#REF!</definedName>
    <definedName name="Ellipse1_244" localSheetId="3">#REF!</definedName>
    <definedName name="Ellipse1_244">#REF!</definedName>
    <definedName name="Ellipse1_245" localSheetId="3">#REF!</definedName>
    <definedName name="Ellipse1_245">#REF!</definedName>
    <definedName name="Ellipse1_246" localSheetId="3">#REF!</definedName>
    <definedName name="Ellipse1_246">#REF!</definedName>
    <definedName name="Ellipse1_247" localSheetId="3">#REF!</definedName>
    <definedName name="Ellipse1_247">#REF!</definedName>
    <definedName name="Ellipse1_248" localSheetId="3">#REF!</definedName>
    <definedName name="Ellipse1_248">#REF!</definedName>
    <definedName name="Ellipse1_249" localSheetId="3">#REF!</definedName>
    <definedName name="Ellipse1_249">#REF!</definedName>
    <definedName name="Ellipse1_250" localSheetId="3">#REF!</definedName>
    <definedName name="Ellipse1_250">#REF!</definedName>
    <definedName name="Ellipse1_251" localSheetId="3">#REF!</definedName>
    <definedName name="Ellipse1_251">#REF!</definedName>
    <definedName name="Ellipse1_252" localSheetId="3">#REF!</definedName>
    <definedName name="Ellipse1_252">#REF!</definedName>
    <definedName name="Ellipse1_253" localSheetId="3">#REF!</definedName>
    <definedName name="Ellipse1_253">#REF!</definedName>
    <definedName name="Ellipse1_254" localSheetId="3">#REF!</definedName>
    <definedName name="Ellipse1_254">#REF!</definedName>
    <definedName name="Ellipse1_255" localSheetId="3">#REF!</definedName>
    <definedName name="Ellipse1_255">#REF!</definedName>
    <definedName name="Ellipse1_256" localSheetId="3">#REF!</definedName>
    <definedName name="Ellipse1_256">#REF!</definedName>
    <definedName name="Ellipse1_257" localSheetId="3">#REF!</definedName>
    <definedName name="Ellipse1_257">#REF!</definedName>
    <definedName name="Ellipse1_258" localSheetId="3">#REF!</definedName>
    <definedName name="Ellipse1_258">#REF!</definedName>
    <definedName name="Ellipse1_259" localSheetId="3">#REF!</definedName>
    <definedName name="Ellipse1_259">#REF!</definedName>
    <definedName name="Ellipse1_260" localSheetId="3">#REF!</definedName>
    <definedName name="Ellipse1_260">#REF!</definedName>
    <definedName name="Ellipse1_261" localSheetId="3">#REF!</definedName>
    <definedName name="Ellipse1_261">#REF!</definedName>
    <definedName name="Ellipse1_262" localSheetId="3">#REF!</definedName>
    <definedName name="Ellipse1_262">#REF!</definedName>
    <definedName name="Ellipse1_263" localSheetId="3">#REF!</definedName>
    <definedName name="Ellipse1_263">#REF!</definedName>
    <definedName name="Ellipse1_264" localSheetId="3">#REF!</definedName>
    <definedName name="Ellipse1_264">#REF!</definedName>
    <definedName name="Ellipse1_265" localSheetId="3">#REF!</definedName>
    <definedName name="Ellipse1_265">#REF!</definedName>
    <definedName name="Ellipse1_266" localSheetId="3">#REF!</definedName>
    <definedName name="Ellipse1_266">#REF!</definedName>
    <definedName name="Ellipse1_267" localSheetId="3">#REF!</definedName>
    <definedName name="Ellipse1_267">#REF!</definedName>
    <definedName name="Ellipse1_268" localSheetId="3">#REF!</definedName>
    <definedName name="Ellipse1_268">#REF!</definedName>
    <definedName name="Ellipse1_269" localSheetId="3">#REF!</definedName>
    <definedName name="Ellipse1_269">#REF!</definedName>
    <definedName name="Ellipse1_270" localSheetId="3">#REF!</definedName>
    <definedName name="Ellipse1_270">#REF!</definedName>
    <definedName name="Ellipse1_271" localSheetId="3">#REF!</definedName>
    <definedName name="Ellipse1_271">#REF!</definedName>
    <definedName name="Ellipse1_272" localSheetId="3">#REF!</definedName>
    <definedName name="Ellipse1_272">#REF!</definedName>
    <definedName name="Ellipse1_273" localSheetId="3">#REF!</definedName>
    <definedName name="Ellipse1_273">#REF!</definedName>
    <definedName name="Ellipse1_274" localSheetId="3">#REF!</definedName>
    <definedName name="Ellipse1_274">#REF!</definedName>
    <definedName name="Ellipse1_275" localSheetId="3">#REF!</definedName>
    <definedName name="Ellipse1_275">#REF!</definedName>
    <definedName name="Ellipse1_276" localSheetId="3">#REF!</definedName>
    <definedName name="Ellipse1_276">#REF!</definedName>
    <definedName name="Ellipse1_277" localSheetId="3">#REF!</definedName>
    <definedName name="Ellipse1_277">#REF!</definedName>
    <definedName name="Ellipse1_278" localSheetId="3">#REF!</definedName>
    <definedName name="Ellipse1_278">#REF!</definedName>
    <definedName name="Ellipse1_279" localSheetId="3">#REF!</definedName>
    <definedName name="Ellipse1_279">#REF!</definedName>
    <definedName name="Ellipse1_280" localSheetId="3">#REF!</definedName>
    <definedName name="Ellipse1_280">#REF!</definedName>
    <definedName name="Ellipse1_281" localSheetId="3">#REF!</definedName>
    <definedName name="Ellipse1_281">#REF!</definedName>
    <definedName name="Ellipse1_282" localSheetId="3">#REF!</definedName>
    <definedName name="Ellipse1_282">#REF!</definedName>
    <definedName name="Ellipse1_283" localSheetId="3">#REF!</definedName>
    <definedName name="Ellipse1_283">#REF!</definedName>
    <definedName name="Ellipse1_284" localSheetId="3">#REF!</definedName>
    <definedName name="Ellipse1_284">#REF!</definedName>
    <definedName name="Ellipse1_285" localSheetId="3">#REF!</definedName>
    <definedName name="Ellipse1_285">#REF!</definedName>
    <definedName name="Ellipse1_286" localSheetId="3">#REF!</definedName>
    <definedName name="Ellipse1_286">#REF!</definedName>
    <definedName name="Ellipse1_287" localSheetId="3">#REF!</definedName>
    <definedName name="Ellipse1_287">#REF!</definedName>
    <definedName name="Ellipse1_288" localSheetId="3">#REF!</definedName>
    <definedName name="Ellipse1_288">#REF!</definedName>
    <definedName name="Ellipse1_289" localSheetId="3">#REF!</definedName>
    <definedName name="Ellipse1_289">#REF!</definedName>
    <definedName name="Ellipse1_290" localSheetId="3">#REF!</definedName>
    <definedName name="Ellipse1_290">#REF!</definedName>
    <definedName name="Ellipse1_291" localSheetId="3">#REF!</definedName>
    <definedName name="Ellipse1_291">#REF!</definedName>
    <definedName name="Ellipse1_292" localSheetId="3">#REF!</definedName>
    <definedName name="Ellipse1_292">#REF!</definedName>
    <definedName name="Ellipse1_293" localSheetId="3">#REF!</definedName>
    <definedName name="Ellipse1_293">#REF!</definedName>
    <definedName name="Ellipse1_294" localSheetId="3">#REF!</definedName>
    <definedName name="Ellipse1_294">#REF!</definedName>
    <definedName name="Ellipse1_295" localSheetId="3">#REF!</definedName>
    <definedName name="Ellipse1_295">#REF!</definedName>
    <definedName name="Ellipse1_296" localSheetId="3">#REF!</definedName>
    <definedName name="Ellipse1_296">#REF!</definedName>
    <definedName name="Ellipse1_297" localSheetId="3">#REF!</definedName>
    <definedName name="Ellipse1_297">#REF!</definedName>
    <definedName name="Ellipse1_298" localSheetId="3">#REF!</definedName>
    <definedName name="Ellipse1_298">#REF!</definedName>
    <definedName name="Ellipse1_299" localSheetId="3">#REF!</definedName>
    <definedName name="Ellipse1_299">#REF!</definedName>
    <definedName name="Ellipse1_300" localSheetId="3">#REF!</definedName>
    <definedName name="Ellipse1_300">#REF!</definedName>
    <definedName name="Ellipse1_301" localSheetId="3">#REF!</definedName>
    <definedName name="Ellipse1_301">#REF!</definedName>
    <definedName name="Ellipse1_302" localSheetId="3">#REF!</definedName>
    <definedName name="Ellipse1_302">#REF!</definedName>
    <definedName name="Ellipse1_303" localSheetId="3">#REF!</definedName>
    <definedName name="Ellipse1_303">#REF!</definedName>
    <definedName name="Ellipse1_304" localSheetId="3">#REF!</definedName>
    <definedName name="Ellipse1_304">#REF!</definedName>
    <definedName name="Ellipse1_305" localSheetId="3">#REF!</definedName>
    <definedName name="Ellipse1_305">#REF!</definedName>
    <definedName name="Ellipse1_306" localSheetId="3">#REF!</definedName>
    <definedName name="Ellipse1_306">#REF!</definedName>
    <definedName name="Ellipse1_307" localSheetId="3">#REF!</definedName>
    <definedName name="Ellipse1_307">#REF!</definedName>
    <definedName name="Ellipse1_308" localSheetId="3">#REF!</definedName>
    <definedName name="Ellipse1_308">#REF!</definedName>
    <definedName name="Ellipse1_309" localSheetId="3">#REF!</definedName>
    <definedName name="Ellipse1_309">#REF!</definedName>
    <definedName name="Ellipse1_310" localSheetId="3">#REF!</definedName>
    <definedName name="Ellipse1_310">#REF!</definedName>
    <definedName name="Ellipse1_311" localSheetId="3">#REF!</definedName>
    <definedName name="Ellipse1_311">#REF!</definedName>
    <definedName name="Ellipse1_312" localSheetId="3">#REF!</definedName>
    <definedName name="Ellipse1_312">#REF!</definedName>
    <definedName name="Ellipse1_313" localSheetId="3">#REF!</definedName>
    <definedName name="Ellipse1_313">#REF!</definedName>
    <definedName name="Ellipse1_314" localSheetId="3">#REF!</definedName>
    <definedName name="Ellipse1_314">#REF!</definedName>
    <definedName name="Ellipse1_315" localSheetId="3">#REF!</definedName>
    <definedName name="Ellipse1_315">#REF!</definedName>
    <definedName name="Ellipse1_316" localSheetId="3">#REF!</definedName>
    <definedName name="Ellipse1_316">#REF!</definedName>
    <definedName name="Ellipse1_317" localSheetId="3">#REF!</definedName>
    <definedName name="Ellipse1_317">#REF!</definedName>
    <definedName name="Ellipse1_318" localSheetId="3">#REF!</definedName>
    <definedName name="Ellipse1_318">#REF!</definedName>
    <definedName name="Ellipse1_319" localSheetId="3">#REF!</definedName>
    <definedName name="Ellipse1_319">#REF!</definedName>
    <definedName name="Ellipse1_320" localSheetId="3">#REF!</definedName>
    <definedName name="Ellipse1_320">#REF!</definedName>
    <definedName name="Ellipse1_321" localSheetId="3">#REF!</definedName>
    <definedName name="Ellipse1_321">#REF!</definedName>
    <definedName name="Ellipse1_322" localSheetId="3">#REF!</definedName>
    <definedName name="Ellipse1_322">#REF!</definedName>
    <definedName name="Ellipse1_323" localSheetId="3">#REF!</definedName>
    <definedName name="Ellipse1_323">#REF!</definedName>
    <definedName name="Ellipse1_324" localSheetId="3">#REF!</definedName>
    <definedName name="Ellipse1_324">#REF!</definedName>
    <definedName name="Ellipse1_325" localSheetId="3">#REF!</definedName>
    <definedName name="Ellipse1_325">#REF!</definedName>
    <definedName name="Ellipse1_326" localSheetId="3">#REF!</definedName>
    <definedName name="Ellipse1_326">#REF!</definedName>
    <definedName name="Ellipse1_327" localSheetId="3">#REF!</definedName>
    <definedName name="Ellipse1_327">#REF!</definedName>
    <definedName name="Ellipse1_328" localSheetId="3">#REF!</definedName>
    <definedName name="Ellipse1_328">#REF!</definedName>
    <definedName name="Ellipse1_329" localSheetId="3">#REF!</definedName>
    <definedName name="Ellipse1_329">#REF!</definedName>
    <definedName name="Ellipse1_330" localSheetId="3">#REF!</definedName>
    <definedName name="Ellipse1_330">#REF!</definedName>
    <definedName name="Ellipse1_331" localSheetId="3">#REF!</definedName>
    <definedName name="Ellipse1_331">#REF!</definedName>
    <definedName name="Ellipse1_332" localSheetId="3">#REF!</definedName>
    <definedName name="Ellipse1_332">#REF!</definedName>
    <definedName name="Ellipse1_333" localSheetId="3">#REF!</definedName>
    <definedName name="Ellipse1_333">#REF!</definedName>
    <definedName name="Ellipse1_334" localSheetId="3">#REF!</definedName>
    <definedName name="Ellipse1_334">#REF!</definedName>
    <definedName name="Ellipse1_335" localSheetId="3">#REF!</definedName>
    <definedName name="Ellipse1_335">#REF!</definedName>
    <definedName name="Ellipse1_336" localSheetId="3">#REF!</definedName>
    <definedName name="Ellipse1_336">#REF!</definedName>
    <definedName name="Ellipse1_337" localSheetId="3">#REF!</definedName>
    <definedName name="Ellipse1_337">#REF!</definedName>
    <definedName name="Ellipse1_338" localSheetId="3">#REF!</definedName>
    <definedName name="Ellipse1_338">#REF!</definedName>
    <definedName name="Ellipse1_339" localSheetId="3">#REF!</definedName>
    <definedName name="Ellipse1_339">#REF!</definedName>
    <definedName name="Ellipse1_340" localSheetId="3">#REF!</definedName>
    <definedName name="Ellipse1_340">#REF!</definedName>
    <definedName name="Ellipse1_341" localSheetId="3">#REF!</definedName>
    <definedName name="Ellipse1_341">#REF!</definedName>
    <definedName name="Ellipse1_342" localSheetId="3">#REF!</definedName>
    <definedName name="Ellipse1_342">#REF!</definedName>
    <definedName name="Ellipse1_343" localSheetId="3">#REF!</definedName>
    <definedName name="Ellipse1_343">#REF!</definedName>
    <definedName name="Ellipse1_344" localSheetId="3">#REF!</definedName>
    <definedName name="Ellipse1_344">#REF!</definedName>
    <definedName name="Ellipse1_345" localSheetId="3">#REF!</definedName>
    <definedName name="Ellipse1_345">#REF!</definedName>
    <definedName name="Ellipse1_346" localSheetId="3">#REF!</definedName>
    <definedName name="Ellipse1_346">#REF!</definedName>
    <definedName name="Ellipse1_347" localSheetId="3">#REF!</definedName>
    <definedName name="Ellipse1_347">#REF!</definedName>
    <definedName name="Ellipse1_348" localSheetId="3">#REF!</definedName>
    <definedName name="Ellipse1_348">#REF!</definedName>
    <definedName name="Ellipse1_349" localSheetId="3">#REF!</definedName>
    <definedName name="Ellipse1_349">#REF!</definedName>
    <definedName name="Ellipse1_350" localSheetId="3">#REF!</definedName>
    <definedName name="Ellipse1_350">#REF!</definedName>
    <definedName name="Ellipse1_351" localSheetId="3">#REF!</definedName>
    <definedName name="Ellipse1_351">#REF!</definedName>
    <definedName name="Ellipse1_352" localSheetId="3">#REF!</definedName>
    <definedName name="Ellipse1_352">#REF!</definedName>
    <definedName name="Ellipse1_353" localSheetId="3">#REF!</definedName>
    <definedName name="Ellipse1_353">#REF!</definedName>
    <definedName name="Ellipse1_354" localSheetId="3">#REF!</definedName>
    <definedName name="Ellipse1_354">#REF!</definedName>
    <definedName name="Ellipse1_355" localSheetId="3">#REF!</definedName>
    <definedName name="Ellipse1_355">#REF!</definedName>
    <definedName name="Ellipse1_356" localSheetId="3">#REF!</definedName>
    <definedName name="Ellipse1_356">#REF!</definedName>
    <definedName name="Ellipse1_357" localSheetId="3">#REF!</definedName>
    <definedName name="Ellipse1_357">#REF!</definedName>
    <definedName name="Ellipse1_358" localSheetId="3">#REF!</definedName>
    <definedName name="Ellipse1_358">#REF!</definedName>
    <definedName name="Ellipse1_359" localSheetId="3">#REF!</definedName>
    <definedName name="Ellipse1_359">#REF!</definedName>
    <definedName name="Ellipse1_360" localSheetId="3">#REF!</definedName>
    <definedName name="Ellipse1_360">#REF!</definedName>
    <definedName name="Ellipse1_361" localSheetId="3">#REF!</definedName>
    <definedName name="Ellipse1_361">#REF!</definedName>
    <definedName name="Ellipse1_362" localSheetId="3">#REF!</definedName>
    <definedName name="Ellipse1_362">#REF!</definedName>
    <definedName name="Ellipse1_363" localSheetId="3">#REF!</definedName>
    <definedName name="Ellipse1_363">#REF!</definedName>
    <definedName name="Ellipse1_364" localSheetId="3">#REF!</definedName>
    <definedName name="Ellipse1_364">#REF!</definedName>
    <definedName name="Ellipse1_365" localSheetId="3">#REF!</definedName>
    <definedName name="Ellipse1_365">#REF!</definedName>
    <definedName name="Ellipse1_366" localSheetId="3">#REF!</definedName>
    <definedName name="Ellipse1_366">#REF!</definedName>
    <definedName name="Ellipse1_367" localSheetId="3">#REF!</definedName>
    <definedName name="Ellipse1_367">#REF!</definedName>
    <definedName name="Ellipse1_368" localSheetId="3">#REF!</definedName>
    <definedName name="Ellipse1_368">#REF!</definedName>
    <definedName name="Ellipse1_369" localSheetId="3">#REF!</definedName>
    <definedName name="Ellipse1_369">#REF!</definedName>
    <definedName name="Ellipse1_370" localSheetId="3">#REF!</definedName>
    <definedName name="Ellipse1_370">#REF!</definedName>
    <definedName name="Ellipse1_371" localSheetId="3">#REF!</definedName>
    <definedName name="Ellipse1_371">#REF!</definedName>
    <definedName name="Ellipse1_372" localSheetId="3">#REF!</definedName>
    <definedName name="Ellipse1_372">#REF!</definedName>
    <definedName name="Ellipse1_373" localSheetId="3">#REF!</definedName>
    <definedName name="Ellipse1_373">#REF!</definedName>
    <definedName name="Ellipse1_374" localSheetId="3">#REF!</definedName>
    <definedName name="Ellipse1_374">#REF!</definedName>
    <definedName name="Ellipse1_375" localSheetId="3">#REF!</definedName>
    <definedName name="Ellipse1_375">#REF!</definedName>
    <definedName name="Ellipse1_376" localSheetId="3">#REF!</definedName>
    <definedName name="Ellipse1_376">#REF!</definedName>
    <definedName name="Ellipse1_377" localSheetId="3">#REF!</definedName>
    <definedName name="Ellipse1_377">#REF!</definedName>
    <definedName name="Ellipse1_378" localSheetId="3">#REF!</definedName>
    <definedName name="Ellipse1_378">#REF!</definedName>
    <definedName name="Ellipse1_379" localSheetId="3">#REF!</definedName>
    <definedName name="Ellipse1_379">#REF!</definedName>
    <definedName name="Ellipse1_380" localSheetId="3">#REF!</definedName>
    <definedName name="Ellipse1_380">#REF!</definedName>
    <definedName name="Ellipse1_381" localSheetId="3">#REF!</definedName>
    <definedName name="Ellipse1_381">#REF!</definedName>
    <definedName name="Ellipse1_382" localSheetId="3">#REF!</definedName>
    <definedName name="Ellipse1_382">#REF!</definedName>
    <definedName name="Ellipse1_383" localSheetId="3">#REF!</definedName>
    <definedName name="Ellipse1_383">#REF!</definedName>
    <definedName name="Ellipse1_384" localSheetId="3">#REF!</definedName>
    <definedName name="Ellipse1_384">#REF!</definedName>
    <definedName name="Ellipse1_385" localSheetId="3">#REF!</definedName>
    <definedName name="Ellipse1_385">#REF!</definedName>
    <definedName name="Ellipse1_386" localSheetId="3">#REF!</definedName>
    <definedName name="Ellipse1_386">#REF!</definedName>
    <definedName name="Ellipse1_387" localSheetId="3">#REF!</definedName>
    <definedName name="Ellipse1_387">#REF!</definedName>
    <definedName name="Ellipse1_388" localSheetId="3">#REF!</definedName>
    <definedName name="Ellipse1_388">#REF!</definedName>
    <definedName name="Ellipse1_389" localSheetId="3">#REF!</definedName>
    <definedName name="Ellipse1_389">#REF!</definedName>
    <definedName name="Ellipse1_390" localSheetId="3">#REF!</definedName>
    <definedName name="Ellipse1_390">#REF!</definedName>
    <definedName name="Ellipse1_391" localSheetId="3">#REF!</definedName>
    <definedName name="Ellipse1_391">#REF!</definedName>
    <definedName name="Ellipse1_392" localSheetId="3">#REF!</definedName>
    <definedName name="Ellipse1_392">#REF!</definedName>
    <definedName name="Ellipse1_393" localSheetId="3">#REF!</definedName>
    <definedName name="Ellipse1_393">#REF!</definedName>
    <definedName name="Ellipse1_394" localSheetId="3">#REF!</definedName>
    <definedName name="Ellipse1_394">#REF!</definedName>
    <definedName name="Ellipse1_395" localSheetId="3">#REF!</definedName>
    <definedName name="Ellipse1_395">#REF!</definedName>
    <definedName name="Ellipse1_396" localSheetId="3">#REF!</definedName>
    <definedName name="Ellipse1_396">#REF!</definedName>
    <definedName name="Ellipse1_397" localSheetId="3">#REF!</definedName>
    <definedName name="Ellipse1_397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73" i="1" l="1"/>
  <c r="AZ178" i="1"/>
  <c r="T178" i="1"/>
  <c r="W178" i="1"/>
  <c r="X178" i="1"/>
  <c r="Z178" i="1"/>
  <c r="AA178" i="1"/>
  <c r="AB178" i="1"/>
  <c r="AC178" i="1"/>
  <c r="AD178" i="1"/>
  <c r="BU204" i="1"/>
  <c r="BU205" i="1"/>
  <c r="BU206" i="1"/>
  <c r="BU207" i="1"/>
  <c r="BU208" i="1"/>
  <c r="BW204" i="1"/>
  <c r="BW205" i="1"/>
  <c r="BW206" i="1"/>
  <c r="BW207" i="1"/>
  <c r="BW208" i="1"/>
  <c r="BV204" i="1"/>
  <c r="BV205" i="1"/>
  <c r="BV206" i="1"/>
  <c r="BV207" i="1"/>
  <c r="BV208" i="1"/>
  <c r="BT204" i="1"/>
  <c r="BT205" i="1"/>
  <c r="BT206" i="1"/>
  <c r="BT207" i="1"/>
  <c r="BT208" i="1"/>
  <c r="BS204" i="1"/>
  <c r="BS205" i="1"/>
  <c r="BS206" i="1"/>
  <c r="BS207" i="1"/>
  <c r="BS208" i="1"/>
  <c r="BR204" i="1"/>
  <c r="BR205" i="1"/>
  <c r="BR206" i="1"/>
  <c r="BR207" i="1"/>
  <c r="BR208" i="1"/>
  <c r="BQ204" i="1"/>
  <c r="BQ205" i="1"/>
  <c r="BQ206" i="1"/>
  <c r="BQ207" i="1"/>
  <c r="BQ208" i="1"/>
  <c r="BP204" i="1"/>
  <c r="BP205" i="1"/>
  <c r="BP206" i="1"/>
  <c r="BP207" i="1"/>
  <c r="BP208" i="1"/>
  <c r="BO204" i="1"/>
  <c r="BO205" i="1"/>
  <c r="BO206" i="1"/>
  <c r="BO207" i="1"/>
  <c r="BO208" i="1"/>
  <c r="BN204" i="1"/>
  <c r="BN205" i="1"/>
  <c r="BN206" i="1"/>
  <c r="BN207" i="1"/>
  <c r="BN208" i="1"/>
  <c r="BM204" i="1"/>
  <c r="BM205" i="1"/>
  <c r="BM206" i="1"/>
  <c r="BM207" i="1"/>
  <c r="BM208" i="1"/>
  <c r="BL204" i="1"/>
  <c r="BL205" i="1"/>
  <c r="BL206" i="1"/>
  <c r="BL207" i="1"/>
  <c r="BL208" i="1"/>
  <c r="BK204" i="1"/>
  <c r="BK205" i="1"/>
  <c r="BK206" i="1"/>
  <c r="BK207" i="1"/>
  <c r="BK208" i="1"/>
  <c r="BJ204" i="1"/>
  <c r="BJ205" i="1"/>
  <c r="BJ206" i="1"/>
  <c r="BJ207" i="1"/>
  <c r="BJ208" i="1"/>
  <c r="BI204" i="1"/>
  <c r="BI205" i="1"/>
  <c r="BI206" i="1"/>
  <c r="BI207" i="1"/>
  <c r="BI208" i="1"/>
  <c r="BH204" i="1"/>
  <c r="BH205" i="1"/>
  <c r="BH206" i="1"/>
  <c r="BH207" i="1"/>
  <c r="BH208" i="1"/>
  <c r="BG204" i="1"/>
  <c r="BG205" i="1"/>
  <c r="BG206" i="1"/>
  <c r="BG207" i="1"/>
  <c r="BG208" i="1"/>
  <c r="BF204" i="1"/>
  <c r="BF205" i="1"/>
  <c r="BF206" i="1"/>
  <c r="BF207" i="1"/>
  <c r="BF208" i="1"/>
  <c r="BE204" i="1"/>
  <c r="BE205" i="1"/>
  <c r="BE206" i="1"/>
  <c r="BX206" i="1"/>
  <c r="BY206" i="1"/>
  <c r="BE207" i="1"/>
  <c r="BE208" i="1"/>
  <c r="BW203" i="1"/>
  <c r="BV203" i="1"/>
  <c r="BU203" i="1"/>
  <c r="BT203" i="1"/>
  <c r="BS203" i="1"/>
  <c r="BR203" i="1"/>
  <c r="BQ203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AY204" i="1"/>
  <c r="AZ204" i="1"/>
  <c r="AY205" i="1"/>
  <c r="AZ205" i="1"/>
  <c r="AY206" i="1"/>
  <c r="AZ206" i="1"/>
  <c r="AY207" i="1"/>
  <c r="AZ207" i="1"/>
  <c r="AY208" i="1"/>
  <c r="AZ208" i="1"/>
  <c r="AY203" i="1"/>
  <c r="AZ203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194" i="1"/>
  <c r="BW195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U181" i="1"/>
  <c r="BU182" i="1"/>
  <c r="BU183" i="1"/>
  <c r="BU184" i="1"/>
  <c r="BU185" i="1"/>
  <c r="BU186" i="1"/>
  <c r="BU187" i="1"/>
  <c r="BU188" i="1"/>
  <c r="BU189" i="1"/>
  <c r="BU190" i="1"/>
  <c r="BU191" i="1"/>
  <c r="BU192" i="1"/>
  <c r="BU193" i="1"/>
  <c r="BU194" i="1"/>
  <c r="BU195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L181" i="1"/>
  <c r="BL182" i="1"/>
  <c r="BL183" i="1"/>
  <c r="BL184" i="1"/>
  <c r="BL185" i="1"/>
  <c r="BL186" i="1"/>
  <c r="BL187" i="1"/>
  <c r="BL188" i="1"/>
  <c r="BL189" i="1"/>
  <c r="BL190" i="1"/>
  <c r="BL191" i="1"/>
  <c r="BL192" i="1"/>
  <c r="BL193" i="1"/>
  <c r="BL194" i="1"/>
  <c r="BL195" i="1"/>
  <c r="BK181" i="1"/>
  <c r="BK182" i="1"/>
  <c r="BK183" i="1"/>
  <c r="BK184" i="1"/>
  <c r="BK185" i="1"/>
  <c r="BK186" i="1"/>
  <c r="BK187" i="1"/>
  <c r="BK188" i="1"/>
  <c r="BK189" i="1"/>
  <c r="BK190" i="1"/>
  <c r="BK191" i="1"/>
  <c r="BK192" i="1"/>
  <c r="BK193" i="1"/>
  <c r="BK194" i="1"/>
  <c r="BK195" i="1"/>
  <c r="BJ181" i="1"/>
  <c r="BJ182" i="1"/>
  <c r="BJ183" i="1"/>
  <c r="BJ184" i="1"/>
  <c r="BJ185" i="1"/>
  <c r="BJ186" i="1"/>
  <c r="BJ187" i="1"/>
  <c r="BJ188" i="1"/>
  <c r="BJ189" i="1"/>
  <c r="BJ190" i="1"/>
  <c r="BJ191" i="1"/>
  <c r="BJ192" i="1"/>
  <c r="BJ193" i="1"/>
  <c r="BJ194" i="1"/>
  <c r="BJ195" i="1"/>
  <c r="BI181" i="1"/>
  <c r="BI182" i="1"/>
  <c r="BI183" i="1"/>
  <c r="BI184" i="1"/>
  <c r="BI185" i="1"/>
  <c r="BI186" i="1"/>
  <c r="BI187" i="1"/>
  <c r="BI188" i="1"/>
  <c r="BI189" i="1"/>
  <c r="BI190" i="1"/>
  <c r="BI191" i="1"/>
  <c r="BI192" i="1"/>
  <c r="BI193" i="1"/>
  <c r="BI194" i="1"/>
  <c r="BI195" i="1"/>
  <c r="BH181" i="1"/>
  <c r="BH182" i="1"/>
  <c r="BH183" i="1"/>
  <c r="BH184" i="1"/>
  <c r="BH185" i="1"/>
  <c r="BH186" i="1"/>
  <c r="BH187" i="1"/>
  <c r="BH188" i="1"/>
  <c r="BH189" i="1"/>
  <c r="BH190" i="1"/>
  <c r="BH191" i="1"/>
  <c r="BH192" i="1"/>
  <c r="BH193" i="1"/>
  <c r="BH194" i="1"/>
  <c r="BH195" i="1"/>
  <c r="BG181" i="1"/>
  <c r="BG182" i="1"/>
  <c r="BG183" i="1"/>
  <c r="BG184" i="1"/>
  <c r="BG185" i="1"/>
  <c r="BG186" i="1"/>
  <c r="BG187" i="1"/>
  <c r="BG188" i="1"/>
  <c r="BG189" i="1"/>
  <c r="BG190" i="1"/>
  <c r="BG191" i="1"/>
  <c r="BG192" i="1"/>
  <c r="BG193" i="1"/>
  <c r="BG194" i="1"/>
  <c r="BG195" i="1"/>
  <c r="BF181" i="1"/>
  <c r="BF182" i="1"/>
  <c r="BF183" i="1"/>
  <c r="BF184" i="1"/>
  <c r="BF185" i="1"/>
  <c r="BF186" i="1"/>
  <c r="BF187" i="1"/>
  <c r="BF188" i="1"/>
  <c r="BF189" i="1"/>
  <c r="BF190" i="1"/>
  <c r="BF191" i="1"/>
  <c r="BF192" i="1"/>
  <c r="BF193" i="1"/>
  <c r="BF194" i="1"/>
  <c r="BF195" i="1"/>
  <c r="BE181" i="1"/>
  <c r="BE182" i="1"/>
  <c r="BE183" i="1"/>
  <c r="BE184" i="1"/>
  <c r="BE185" i="1"/>
  <c r="BE186" i="1"/>
  <c r="BE187" i="1"/>
  <c r="BE188" i="1"/>
  <c r="BE189" i="1"/>
  <c r="BE190" i="1"/>
  <c r="BE191" i="1"/>
  <c r="BE192" i="1"/>
  <c r="BE193" i="1"/>
  <c r="BE194" i="1"/>
  <c r="BE195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AY181" i="1"/>
  <c r="AZ181" i="1"/>
  <c r="AY182" i="1"/>
  <c r="AZ182" i="1"/>
  <c r="AY183" i="1"/>
  <c r="AZ183" i="1"/>
  <c r="AY184" i="1"/>
  <c r="AZ184" i="1"/>
  <c r="AY185" i="1"/>
  <c r="AZ185" i="1"/>
  <c r="AY186" i="1"/>
  <c r="AZ186" i="1"/>
  <c r="AY187" i="1"/>
  <c r="AZ187" i="1"/>
  <c r="AY188" i="1"/>
  <c r="AZ188" i="1"/>
  <c r="AY189" i="1"/>
  <c r="AZ189" i="1"/>
  <c r="AY190" i="1"/>
  <c r="AZ190" i="1"/>
  <c r="AY191" i="1"/>
  <c r="AZ191" i="1"/>
  <c r="AY192" i="1"/>
  <c r="AZ192" i="1"/>
  <c r="AY193" i="1"/>
  <c r="AZ193" i="1"/>
  <c r="AY194" i="1"/>
  <c r="AZ194" i="1"/>
  <c r="AY195" i="1"/>
  <c r="AZ195" i="1"/>
  <c r="AY180" i="1"/>
  <c r="AZ180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48" i="1"/>
  <c r="BW149" i="1"/>
  <c r="BW150" i="1"/>
  <c r="BW151" i="1"/>
  <c r="BW152" i="1"/>
  <c r="BW153" i="1"/>
  <c r="BW154" i="1"/>
  <c r="BW155" i="1"/>
  <c r="BW156" i="1"/>
  <c r="BW157" i="1"/>
  <c r="BW158" i="1"/>
  <c r="BW159" i="1"/>
  <c r="BW160" i="1"/>
  <c r="BW161" i="1"/>
  <c r="BW162" i="1"/>
  <c r="BW163" i="1"/>
  <c r="BW164" i="1"/>
  <c r="BW165" i="1"/>
  <c r="BW166" i="1"/>
  <c r="BW167" i="1"/>
  <c r="BW168" i="1"/>
  <c r="BW169" i="1"/>
  <c r="BW170" i="1"/>
  <c r="BW171" i="1"/>
  <c r="BW172" i="1"/>
  <c r="BW173" i="1"/>
  <c r="BW174" i="1"/>
  <c r="BW175" i="1"/>
  <c r="BW176" i="1"/>
  <c r="BW177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U10" i="1"/>
  <c r="BU11" i="1"/>
  <c r="BU12" i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U116" i="1"/>
  <c r="BU117" i="1"/>
  <c r="BU118" i="1"/>
  <c r="BU119" i="1"/>
  <c r="BU120" i="1"/>
  <c r="BU121" i="1"/>
  <c r="BU122" i="1"/>
  <c r="BU123" i="1"/>
  <c r="BU124" i="1"/>
  <c r="BU125" i="1"/>
  <c r="BU126" i="1"/>
  <c r="BU127" i="1"/>
  <c r="BU128" i="1"/>
  <c r="BU129" i="1"/>
  <c r="BU130" i="1"/>
  <c r="BU131" i="1"/>
  <c r="BU132" i="1"/>
  <c r="BU133" i="1"/>
  <c r="BU134" i="1"/>
  <c r="BU135" i="1"/>
  <c r="BU136" i="1"/>
  <c r="BU137" i="1"/>
  <c r="BU138" i="1"/>
  <c r="BU139" i="1"/>
  <c r="BU140" i="1"/>
  <c r="BU141" i="1"/>
  <c r="BU142" i="1"/>
  <c r="BU143" i="1"/>
  <c r="BU144" i="1"/>
  <c r="BU145" i="1"/>
  <c r="BU146" i="1"/>
  <c r="BU147" i="1"/>
  <c r="BU148" i="1"/>
  <c r="BU149" i="1"/>
  <c r="BU150" i="1"/>
  <c r="BU151" i="1"/>
  <c r="BU152" i="1"/>
  <c r="BU153" i="1"/>
  <c r="BU154" i="1"/>
  <c r="BU155" i="1"/>
  <c r="BU156" i="1"/>
  <c r="BU157" i="1"/>
  <c r="BU158" i="1"/>
  <c r="BU159" i="1"/>
  <c r="BU160" i="1"/>
  <c r="BU161" i="1"/>
  <c r="BU162" i="1"/>
  <c r="BU163" i="1"/>
  <c r="BU164" i="1"/>
  <c r="BU165" i="1"/>
  <c r="BU166" i="1"/>
  <c r="BU167" i="1"/>
  <c r="BU168" i="1"/>
  <c r="BU169" i="1"/>
  <c r="BU170" i="1"/>
  <c r="BU171" i="1"/>
  <c r="BU172" i="1"/>
  <c r="BU173" i="1"/>
  <c r="BU174" i="1"/>
  <c r="BU175" i="1"/>
  <c r="BU176" i="1"/>
  <c r="BU177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156" i="1"/>
  <c r="BL157" i="1"/>
  <c r="BL158" i="1"/>
  <c r="BL159" i="1"/>
  <c r="BL160" i="1"/>
  <c r="BL161" i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L174" i="1"/>
  <c r="BL175" i="1"/>
  <c r="BL176" i="1"/>
  <c r="BL177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BK173" i="1"/>
  <c r="BK174" i="1"/>
  <c r="BK175" i="1"/>
  <c r="BK176" i="1"/>
  <c r="BK177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158" i="1"/>
  <c r="BJ159" i="1"/>
  <c r="BJ160" i="1"/>
  <c r="BJ161" i="1"/>
  <c r="BJ162" i="1"/>
  <c r="BJ163" i="1"/>
  <c r="BJ164" i="1"/>
  <c r="BJ165" i="1"/>
  <c r="BJ166" i="1"/>
  <c r="BJ167" i="1"/>
  <c r="BJ168" i="1"/>
  <c r="BJ169" i="1"/>
  <c r="BJ170" i="1"/>
  <c r="BJ171" i="1"/>
  <c r="BJ172" i="1"/>
  <c r="BJ173" i="1"/>
  <c r="BJ174" i="1"/>
  <c r="BJ175" i="1"/>
  <c r="BJ176" i="1"/>
  <c r="BJ177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H10" i="1"/>
  <c r="BH11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17" i="1"/>
  <c r="BH118" i="1"/>
  <c r="BH119" i="1"/>
  <c r="BH120" i="1"/>
  <c r="BH121" i="1"/>
  <c r="BH122" i="1"/>
  <c r="BH123" i="1"/>
  <c r="BH124" i="1"/>
  <c r="BH125" i="1"/>
  <c r="BH126" i="1"/>
  <c r="BH127" i="1"/>
  <c r="BH128" i="1"/>
  <c r="BH129" i="1"/>
  <c r="BH130" i="1"/>
  <c r="BH131" i="1"/>
  <c r="BH132" i="1"/>
  <c r="BH133" i="1"/>
  <c r="BH134" i="1"/>
  <c r="BH135" i="1"/>
  <c r="BH136" i="1"/>
  <c r="BH137" i="1"/>
  <c r="BH138" i="1"/>
  <c r="BH139" i="1"/>
  <c r="BH140" i="1"/>
  <c r="BH141" i="1"/>
  <c r="BH142" i="1"/>
  <c r="BH143" i="1"/>
  <c r="BH144" i="1"/>
  <c r="BH145" i="1"/>
  <c r="BH146" i="1"/>
  <c r="BH147" i="1"/>
  <c r="BH148" i="1"/>
  <c r="BH149" i="1"/>
  <c r="BH150" i="1"/>
  <c r="BH151" i="1"/>
  <c r="BH152" i="1"/>
  <c r="BH153" i="1"/>
  <c r="BH154" i="1"/>
  <c r="BH155" i="1"/>
  <c r="BH156" i="1"/>
  <c r="BH157" i="1"/>
  <c r="BH158" i="1"/>
  <c r="BH159" i="1"/>
  <c r="BH160" i="1"/>
  <c r="BH161" i="1"/>
  <c r="BH162" i="1"/>
  <c r="BH163" i="1"/>
  <c r="BH164" i="1"/>
  <c r="BH165" i="1"/>
  <c r="BH166" i="1"/>
  <c r="BH167" i="1"/>
  <c r="BH168" i="1"/>
  <c r="BH169" i="1"/>
  <c r="BH170" i="1"/>
  <c r="BH171" i="1"/>
  <c r="BH172" i="1"/>
  <c r="BH173" i="1"/>
  <c r="BH174" i="1"/>
  <c r="BH175" i="1"/>
  <c r="BH176" i="1"/>
  <c r="BH177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BG152" i="1"/>
  <c r="BG153" i="1"/>
  <c r="BG154" i="1"/>
  <c r="BG155" i="1"/>
  <c r="BG156" i="1"/>
  <c r="BG157" i="1"/>
  <c r="BG158" i="1"/>
  <c r="BG159" i="1"/>
  <c r="BG160" i="1"/>
  <c r="BG161" i="1"/>
  <c r="BG162" i="1"/>
  <c r="BG163" i="1"/>
  <c r="BG164" i="1"/>
  <c r="BG165" i="1"/>
  <c r="BG166" i="1"/>
  <c r="BG167" i="1"/>
  <c r="BG168" i="1"/>
  <c r="BG169" i="1"/>
  <c r="BG170" i="1"/>
  <c r="BG171" i="1"/>
  <c r="BG172" i="1"/>
  <c r="BG173" i="1"/>
  <c r="BG174" i="1"/>
  <c r="BG175" i="1"/>
  <c r="BG176" i="1"/>
  <c r="BG177" i="1"/>
  <c r="BF10" i="1"/>
  <c r="BF11" i="1"/>
  <c r="BF12" i="1"/>
  <c r="BF13" i="1"/>
  <c r="BF14" i="1"/>
  <c r="BF15" i="1"/>
  <c r="BF16" i="1"/>
  <c r="BF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17" i="1"/>
  <c r="BF118" i="1"/>
  <c r="BF119" i="1"/>
  <c r="BF120" i="1"/>
  <c r="BF121" i="1"/>
  <c r="BF122" i="1"/>
  <c r="BF123" i="1"/>
  <c r="BF124" i="1"/>
  <c r="BF125" i="1"/>
  <c r="BF126" i="1"/>
  <c r="BF127" i="1"/>
  <c r="BF128" i="1"/>
  <c r="BF129" i="1"/>
  <c r="BF130" i="1"/>
  <c r="BF131" i="1"/>
  <c r="BF132" i="1"/>
  <c r="BF133" i="1"/>
  <c r="BF134" i="1"/>
  <c r="BF135" i="1"/>
  <c r="BF136" i="1"/>
  <c r="BF137" i="1"/>
  <c r="BF138" i="1"/>
  <c r="BF139" i="1"/>
  <c r="BF140" i="1"/>
  <c r="BF141" i="1"/>
  <c r="BF142" i="1"/>
  <c r="BF143" i="1"/>
  <c r="BF144" i="1"/>
  <c r="BF145" i="1"/>
  <c r="BF146" i="1"/>
  <c r="BF147" i="1"/>
  <c r="BF148" i="1"/>
  <c r="BF149" i="1"/>
  <c r="BF150" i="1"/>
  <c r="BF151" i="1"/>
  <c r="BF152" i="1"/>
  <c r="BF153" i="1"/>
  <c r="BF154" i="1"/>
  <c r="BF155" i="1"/>
  <c r="BF156" i="1"/>
  <c r="BF157" i="1"/>
  <c r="BF158" i="1"/>
  <c r="BF159" i="1"/>
  <c r="BF160" i="1"/>
  <c r="BF161" i="1"/>
  <c r="BF162" i="1"/>
  <c r="BF163" i="1"/>
  <c r="BF164" i="1"/>
  <c r="BF165" i="1"/>
  <c r="BF166" i="1"/>
  <c r="BF167" i="1"/>
  <c r="BF168" i="1"/>
  <c r="BF169" i="1"/>
  <c r="BF170" i="1"/>
  <c r="BF171" i="1"/>
  <c r="BF172" i="1"/>
  <c r="BF173" i="1"/>
  <c r="BF174" i="1"/>
  <c r="BF175" i="1"/>
  <c r="BF176" i="1"/>
  <c r="BF177" i="1"/>
  <c r="BE10" i="1"/>
  <c r="BE11" i="1"/>
  <c r="BE12" i="1"/>
  <c r="BE13" i="1"/>
  <c r="BE14" i="1"/>
  <c r="BE15" i="1"/>
  <c r="BE16" i="1"/>
  <c r="BE17" i="1"/>
  <c r="BE18" i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4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R9" i="1"/>
  <c r="AY9" i="1"/>
  <c r="AZ9" i="1"/>
  <c r="BW9" i="1"/>
  <c r="BV9" i="1"/>
  <c r="BU9" i="1"/>
  <c r="BT9" i="1"/>
  <c r="BS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AY10" i="1"/>
  <c r="AZ10" i="1"/>
  <c r="AY11" i="1"/>
  <c r="AZ11" i="1"/>
  <c r="AY12" i="1"/>
  <c r="AZ12" i="1"/>
  <c r="AY13" i="1"/>
  <c r="AZ13" i="1"/>
  <c r="AY14" i="1"/>
  <c r="AZ14" i="1"/>
  <c r="AY15" i="1"/>
  <c r="AZ15" i="1"/>
  <c r="AY16" i="1"/>
  <c r="AZ16" i="1"/>
  <c r="AY17" i="1"/>
  <c r="AZ17" i="1"/>
  <c r="AY18" i="1"/>
  <c r="AZ18" i="1"/>
  <c r="AY19" i="1"/>
  <c r="AZ19" i="1"/>
  <c r="AY20" i="1"/>
  <c r="AZ20" i="1"/>
  <c r="AY21" i="1"/>
  <c r="AZ21" i="1"/>
  <c r="AY22" i="1"/>
  <c r="AZ22" i="1"/>
  <c r="AY23" i="1"/>
  <c r="AZ23" i="1"/>
  <c r="AY24" i="1"/>
  <c r="AZ24" i="1"/>
  <c r="AY25" i="1"/>
  <c r="AZ25" i="1"/>
  <c r="AY26" i="1"/>
  <c r="AZ26" i="1"/>
  <c r="AY27" i="1"/>
  <c r="AZ27" i="1"/>
  <c r="AY28" i="1"/>
  <c r="AZ28" i="1"/>
  <c r="AY29" i="1"/>
  <c r="AZ29" i="1"/>
  <c r="AY30" i="1"/>
  <c r="AZ30" i="1"/>
  <c r="AY31" i="1"/>
  <c r="AZ31" i="1"/>
  <c r="AY32" i="1"/>
  <c r="AZ32" i="1"/>
  <c r="AY33" i="1"/>
  <c r="AZ33" i="1"/>
  <c r="AY34" i="1"/>
  <c r="AZ34" i="1"/>
  <c r="AY35" i="1"/>
  <c r="AZ35" i="1"/>
  <c r="AY36" i="1"/>
  <c r="AZ36" i="1"/>
  <c r="AY37" i="1"/>
  <c r="AZ37" i="1"/>
  <c r="AY38" i="1"/>
  <c r="AZ38" i="1"/>
  <c r="AY39" i="1"/>
  <c r="AZ39" i="1"/>
  <c r="AY40" i="1"/>
  <c r="AZ40" i="1"/>
  <c r="AY41" i="1"/>
  <c r="AZ41" i="1"/>
  <c r="AY42" i="1"/>
  <c r="AZ42" i="1"/>
  <c r="AY43" i="1"/>
  <c r="AZ43" i="1"/>
  <c r="AY44" i="1"/>
  <c r="AZ44" i="1"/>
  <c r="AY45" i="1"/>
  <c r="AZ45" i="1"/>
  <c r="AY46" i="1"/>
  <c r="AZ46" i="1"/>
  <c r="AY47" i="1"/>
  <c r="AZ47" i="1"/>
  <c r="AY48" i="1"/>
  <c r="AZ48" i="1"/>
  <c r="AY49" i="1"/>
  <c r="AZ49" i="1"/>
  <c r="AY50" i="1"/>
  <c r="AZ50" i="1"/>
  <c r="AY51" i="1"/>
  <c r="AZ51" i="1"/>
  <c r="AY52" i="1"/>
  <c r="AZ52" i="1"/>
  <c r="AY53" i="1"/>
  <c r="AZ53" i="1"/>
  <c r="AY54" i="1"/>
  <c r="AZ54" i="1"/>
  <c r="AY55" i="1"/>
  <c r="AZ55" i="1"/>
  <c r="AY56" i="1"/>
  <c r="AZ56" i="1"/>
  <c r="AY57" i="1"/>
  <c r="AZ57" i="1"/>
  <c r="AY58" i="1"/>
  <c r="AZ58" i="1"/>
  <c r="AY59" i="1"/>
  <c r="AZ59" i="1"/>
  <c r="AY60" i="1"/>
  <c r="AZ60" i="1"/>
  <c r="AY61" i="1"/>
  <c r="AZ61" i="1"/>
  <c r="AY62" i="1"/>
  <c r="AZ62" i="1"/>
  <c r="AY63" i="1"/>
  <c r="AZ63" i="1"/>
  <c r="AY64" i="1"/>
  <c r="AZ64" i="1"/>
  <c r="AY65" i="1"/>
  <c r="AZ65" i="1"/>
  <c r="AY66" i="1"/>
  <c r="AZ66" i="1"/>
  <c r="AY67" i="1"/>
  <c r="AZ67" i="1"/>
  <c r="AY68" i="1"/>
  <c r="AZ68" i="1"/>
  <c r="AY69" i="1"/>
  <c r="AZ69" i="1"/>
  <c r="AY70" i="1"/>
  <c r="AZ70" i="1"/>
  <c r="AY71" i="1"/>
  <c r="AZ71" i="1"/>
  <c r="AY72" i="1"/>
  <c r="AZ72" i="1"/>
  <c r="AY73" i="1"/>
  <c r="AZ73" i="1"/>
  <c r="AY74" i="1"/>
  <c r="AZ74" i="1"/>
  <c r="AY75" i="1"/>
  <c r="AZ75" i="1"/>
  <c r="AY76" i="1"/>
  <c r="AZ76" i="1"/>
  <c r="AY77" i="1"/>
  <c r="AZ77" i="1"/>
  <c r="AY78" i="1"/>
  <c r="AZ78" i="1"/>
  <c r="AY79" i="1"/>
  <c r="AZ79" i="1"/>
  <c r="AY80" i="1"/>
  <c r="AZ80" i="1"/>
  <c r="AY81" i="1"/>
  <c r="AZ81" i="1"/>
  <c r="AY82" i="1"/>
  <c r="AZ82" i="1"/>
  <c r="AY83" i="1"/>
  <c r="AZ83" i="1"/>
  <c r="AY84" i="1"/>
  <c r="AZ84" i="1"/>
  <c r="AY85" i="1"/>
  <c r="AZ85" i="1"/>
  <c r="AY86" i="1"/>
  <c r="AZ86" i="1"/>
  <c r="AY87" i="1"/>
  <c r="AZ87" i="1"/>
  <c r="AY88" i="1"/>
  <c r="AZ88" i="1"/>
  <c r="AY89" i="1"/>
  <c r="AZ89" i="1"/>
  <c r="AY90" i="1"/>
  <c r="AZ90" i="1"/>
  <c r="AY91" i="1"/>
  <c r="AZ91" i="1"/>
  <c r="AY92" i="1"/>
  <c r="AZ92" i="1"/>
  <c r="AY93" i="1"/>
  <c r="AZ93" i="1"/>
  <c r="AY94" i="1"/>
  <c r="AZ94" i="1"/>
  <c r="AY95" i="1"/>
  <c r="AZ95" i="1"/>
  <c r="AY96" i="1"/>
  <c r="AZ96" i="1"/>
  <c r="AY97" i="1"/>
  <c r="AZ97" i="1"/>
  <c r="AY98" i="1"/>
  <c r="AZ98" i="1"/>
  <c r="AY99" i="1"/>
  <c r="AZ99" i="1"/>
  <c r="AY100" i="1"/>
  <c r="AZ100" i="1"/>
  <c r="AY101" i="1"/>
  <c r="AZ101" i="1"/>
  <c r="AY102" i="1"/>
  <c r="AZ102" i="1"/>
  <c r="AY103" i="1"/>
  <c r="AZ103" i="1"/>
  <c r="AY104" i="1"/>
  <c r="AZ104" i="1"/>
  <c r="AY105" i="1"/>
  <c r="AZ105" i="1"/>
  <c r="AY106" i="1"/>
  <c r="AZ106" i="1"/>
  <c r="AY107" i="1"/>
  <c r="AZ107" i="1"/>
  <c r="AY108" i="1"/>
  <c r="AZ108" i="1"/>
  <c r="AY109" i="1"/>
  <c r="AZ109" i="1"/>
  <c r="AY110" i="1"/>
  <c r="AZ110" i="1"/>
  <c r="AY111" i="1"/>
  <c r="AZ111" i="1"/>
  <c r="AY112" i="1"/>
  <c r="AZ112" i="1"/>
  <c r="AY113" i="1"/>
  <c r="AZ113" i="1"/>
  <c r="AY114" i="1"/>
  <c r="AZ114" i="1"/>
  <c r="AY115" i="1"/>
  <c r="AZ115" i="1"/>
  <c r="AY116" i="1"/>
  <c r="AZ116" i="1"/>
  <c r="AY117" i="1"/>
  <c r="AZ117" i="1"/>
  <c r="AY118" i="1"/>
  <c r="AZ118" i="1"/>
  <c r="AY119" i="1"/>
  <c r="AZ119" i="1"/>
  <c r="AY120" i="1"/>
  <c r="AZ120" i="1"/>
  <c r="AY121" i="1"/>
  <c r="AZ121" i="1"/>
  <c r="AY122" i="1"/>
  <c r="AZ122" i="1"/>
  <c r="AY123" i="1"/>
  <c r="AZ123" i="1"/>
  <c r="AY124" i="1"/>
  <c r="AZ124" i="1"/>
  <c r="AY125" i="1"/>
  <c r="AZ125" i="1"/>
  <c r="AY126" i="1"/>
  <c r="AZ126" i="1"/>
  <c r="AY127" i="1"/>
  <c r="AZ127" i="1"/>
  <c r="AY128" i="1"/>
  <c r="AZ128" i="1"/>
  <c r="AY129" i="1"/>
  <c r="AZ129" i="1"/>
  <c r="AY130" i="1"/>
  <c r="AZ130" i="1"/>
  <c r="AY131" i="1"/>
  <c r="AZ131" i="1"/>
  <c r="AY132" i="1"/>
  <c r="AZ132" i="1"/>
  <c r="AY133" i="1"/>
  <c r="AZ133" i="1"/>
  <c r="AY134" i="1"/>
  <c r="AZ134" i="1"/>
  <c r="AY135" i="1"/>
  <c r="AZ135" i="1"/>
  <c r="AY136" i="1"/>
  <c r="AZ136" i="1"/>
  <c r="AY137" i="1"/>
  <c r="AZ137" i="1"/>
  <c r="AY138" i="1"/>
  <c r="AZ138" i="1"/>
  <c r="AY139" i="1"/>
  <c r="AZ139" i="1"/>
  <c r="AY140" i="1"/>
  <c r="AZ140" i="1"/>
  <c r="AY141" i="1"/>
  <c r="AZ141" i="1"/>
  <c r="AY142" i="1"/>
  <c r="AZ142" i="1"/>
  <c r="AY143" i="1"/>
  <c r="AZ143" i="1"/>
  <c r="AY144" i="1"/>
  <c r="AZ144" i="1"/>
  <c r="AY145" i="1"/>
  <c r="AZ145" i="1"/>
  <c r="AY146" i="1"/>
  <c r="AZ146" i="1"/>
  <c r="AY147" i="1"/>
  <c r="AZ147" i="1"/>
  <c r="AY148" i="1"/>
  <c r="AZ148" i="1"/>
  <c r="AY149" i="1"/>
  <c r="AZ149" i="1"/>
  <c r="AY150" i="1"/>
  <c r="AZ150" i="1"/>
  <c r="AY151" i="1"/>
  <c r="AZ151" i="1"/>
  <c r="AY152" i="1"/>
  <c r="AZ152" i="1"/>
  <c r="AY153" i="1"/>
  <c r="AZ153" i="1"/>
  <c r="AY154" i="1"/>
  <c r="AZ154" i="1"/>
  <c r="AY155" i="1"/>
  <c r="AZ155" i="1"/>
  <c r="AY156" i="1"/>
  <c r="AZ156" i="1"/>
  <c r="AY157" i="1"/>
  <c r="AZ157" i="1"/>
  <c r="AY158" i="1"/>
  <c r="AZ158" i="1"/>
  <c r="AY159" i="1"/>
  <c r="AZ159" i="1"/>
  <c r="AY160" i="1"/>
  <c r="AZ160" i="1"/>
  <c r="AY161" i="1"/>
  <c r="AZ161" i="1"/>
  <c r="AY162" i="1"/>
  <c r="AZ162" i="1"/>
  <c r="AY163" i="1"/>
  <c r="AZ163" i="1"/>
  <c r="AY164" i="1"/>
  <c r="AZ164" i="1"/>
  <c r="AY165" i="1"/>
  <c r="AZ165" i="1"/>
  <c r="AY166" i="1"/>
  <c r="AZ166" i="1"/>
  <c r="AY167" i="1"/>
  <c r="AZ167" i="1"/>
  <c r="AY168" i="1"/>
  <c r="AZ168" i="1"/>
  <c r="AY169" i="1"/>
  <c r="AZ169" i="1"/>
  <c r="AY170" i="1"/>
  <c r="AZ170" i="1"/>
  <c r="AY171" i="1"/>
  <c r="AZ171" i="1"/>
  <c r="AY172" i="1"/>
  <c r="AZ172" i="1"/>
  <c r="AY173" i="1"/>
  <c r="AZ173" i="1"/>
  <c r="AY174" i="1"/>
  <c r="AZ174" i="1"/>
  <c r="AY175" i="1"/>
  <c r="AZ175" i="1"/>
  <c r="AY176" i="1"/>
  <c r="AZ176" i="1"/>
  <c r="AY177" i="1"/>
  <c r="AZ177" i="1"/>
  <c r="BX83" i="1"/>
  <c r="BY83" i="1"/>
  <c r="BX75" i="1"/>
  <c r="BY75" i="1"/>
  <c r="BX67" i="1"/>
  <c r="BY67" i="1"/>
  <c r="BX59" i="1"/>
  <c r="BY59" i="1"/>
  <c r="BX51" i="1"/>
  <c r="BY51" i="1"/>
  <c r="BX43" i="1"/>
  <c r="BY43" i="1"/>
  <c r="BX35" i="1"/>
  <c r="BY35" i="1"/>
  <c r="BX27" i="1"/>
  <c r="BY27" i="1"/>
  <c r="BX19" i="1"/>
  <c r="BY19" i="1"/>
  <c r="BX11" i="1"/>
  <c r="BY11" i="1"/>
  <c r="BX159" i="1"/>
  <c r="BY159" i="1"/>
  <c r="BX135" i="1"/>
  <c r="BY135" i="1"/>
  <c r="BX127" i="1"/>
  <c r="BY127" i="1"/>
  <c r="BX203" i="1"/>
  <c r="BY203" i="1"/>
  <c r="BX162" i="1"/>
  <c r="BY162" i="1"/>
  <c r="BX146" i="1"/>
  <c r="BY146" i="1"/>
  <c r="BX122" i="1"/>
  <c r="BY122" i="1"/>
  <c r="BX102" i="1"/>
  <c r="BY102" i="1"/>
  <c r="BX170" i="1"/>
  <c r="BY170" i="1"/>
  <c r="BX154" i="1"/>
  <c r="BY154" i="1"/>
  <c r="BX138" i="1"/>
  <c r="BY138" i="1"/>
  <c r="BX106" i="1"/>
  <c r="BY106" i="1"/>
  <c r="BX191" i="1"/>
  <c r="BY191" i="1"/>
  <c r="BX176" i="1"/>
  <c r="BY176" i="1"/>
  <c r="BX165" i="1"/>
  <c r="BY165" i="1"/>
  <c r="BX161" i="1"/>
  <c r="BY161" i="1"/>
  <c r="BX153" i="1"/>
  <c r="BY153" i="1"/>
  <c r="BX141" i="1"/>
  <c r="BY141" i="1"/>
  <c r="BX133" i="1"/>
  <c r="BY133" i="1"/>
  <c r="BX129" i="1"/>
  <c r="BY129" i="1"/>
  <c r="BX121" i="1"/>
  <c r="BY121" i="1"/>
  <c r="BX105" i="1"/>
  <c r="BY105" i="1"/>
  <c r="BX93" i="1"/>
  <c r="BY93" i="1"/>
  <c r="BX73" i="1"/>
  <c r="BY73" i="1"/>
  <c r="BX17" i="1"/>
  <c r="BY17" i="1"/>
  <c r="BX130" i="1"/>
  <c r="BY130" i="1"/>
  <c r="BX110" i="1"/>
  <c r="BY110" i="1"/>
  <c r="BX94" i="1"/>
  <c r="BY94" i="1"/>
  <c r="BX181" i="1"/>
  <c r="BY181" i="1"/>
  <c r="BX173" i="1"/>
  <c r="BY173" i="1"/>
  <c r="BX169" i="1"/>
  <c r="BY169" i="1"/>
  <c r="BX157" i="1"/>
  <c r="BY157" i="1"/>
  <c r="BX149" i="1"/>
  <c r="BY149" i="1"/>
  <c r="BX145" i="1"/>
  <c r="BY145" i="1"/>
  <c r="BX137" i="1"/>
  <c r="BY137" i="1"/>
  <c r="BX125" i="1"/>
  <c r="BY125" i="1"/>
  <c r="BX116" i="1"/>
  <c r="BY116" i="1"/>
  <c r="BX114" i="1"/>
  <c r="BY114" i="1"/>
  <c r="BX109" i="1"/>
  <c r="BY109" i="1"/>
  <c r="BX101" i="1"/>
  <c r="BY101" i="1"/>
  <c r="BX97" i="1"/>
  <c r="BY97" i="1"/>
  <c r="BX89" i="1"/>
  <c r="BY89" i="1"/>
  <c r="BX81" i="1"/>
  <c r="BY81" i="1"/>
  <c r="BX65" i="1"/>
  <c r="BY65" i="1"/>
  <c r="BX57" i="1"/>
  <c r="BY57" i="1"/>
  <c r="BX49" i="1"/>
  <c r="BY49" i="1"/>
  <c r="BX41" i="1"/>
  <c r="BY41" i="1"/>
  <c r="BX33" i="1"/>
  <c r="BY33" i="1"/>
  <c r="BX25" i="1"/>
  <c r="BY25" i="1"/>
  <c r="BX168" i="1"/>
  <c r="BY168" i="1"/>
  <c r="BX160" i="1"/>
  <c r="BY160" i="1"/>
  <c r="BX152" i="1"/>
  <c r="BY152" i="1"/>
  <c r="BX144" i="1"/>
  <c r="BY144" i="1"/>
  <c r="BX136" i="1"/>
  <c r="BY136" i="1"/>
  <c r="BX128" i="1"/>
  <c r="BY128" i="1"/>
  <c r="BX120" i="1"/>
  <c r="BY120" i="1"/>
  <c r="BX96" i="1"/>
  <c r="BY96" i="1"/>
  <c r="BX88" i="1"/>
  <c r="BY88" i="1"/>
  <c r="BX84" i="1"/>
  <c r="BY84" i="1"/>
  <c r="BX80" i="1"/>
  <c r="BY80" i="1"/>
  <c r="BX76" i="1"/>
  <c r="BY76" i="1"/>
  <c r="BX72" i="1"/>
  <c r="BY72" i="1"/>
  <c r="BX68" i="1"/>
  <c r="BY68" i="1"/>
  <c r="BX64" i="1"/>
  <c r="BY64" i="1"/>
  <c r="BX60" i="1"/>
  <c r="BY60" i="1"/>
  <c r="BX56" i="1"/>
  <c r="BY56" i="1"/>
  <c r="BX52" i="1"/>
  <c r="BY52" i="1"/>
  <c r="BX44" i="1"/>
  <c r="BY44" i="1"/>
  <c r="BX36" i="1"/>
  <c r="BY36" i="1"/>
  <c r="BX28" i="1"/>
  <c r="BY28" i="1"/>
  <c r="BX20" i="1"/>
  <c r="BY20" i="1"/>
  <c r="BX12" i="1"/>
  <c r="BY12" i="1"/>
  <c r="BX171" i="1"/>
  <c r="BY171" i="1"/>
  <c r="BX163" i="1"/>
  <c r="BY163" i="1"/>
  <c r="BX155" i="1"/>
  <c r="BY155" i="1"/>
  <c r="BX147" i="1"/>
  <c r="BY147" i="1"/>
  <c r="BX139" i="1"/>
  <c r="BY139" i="1"/>
  <c r="BX131" i="1"/>
  <c r="BY131" i="1"/>
  <c r="BX123" i="1"/>
  <c r="BY123" i="1"/>
  <c r="BX103" i="1"/>
  <c r="BY103" i="1"/>
  <c r="BX95" i="1"/>
  <c r="BY95" i="1"/>
  <c r="BX90" i="1"/>
  <c r="BY90" i="1"/>
  <c r="BX82" i="1"/>
  <c r="BY82" i="1"/>
  <c r="BX74" i="1"/>
  <c r="BY74" i="1"/>
  <c r="BX66" i="1"/>
  <c r="BY66" i="1"/>
  <c r="BX58" i="1"/>
  <c r="BY58" i="1"/>
  <c r="BX50" i="1"/>
  <c r="BY50" i="1"/>
  <c r="BX42" i="1"/>
  <c r="BY42" i="1"/>
  <c r="BX34" i="1"/>
  <c r="BY34" i="1"/>
  <c r="BX26" i="1"/>
  <c r="BY26" i="1"/>
  <c r="BX18" i="1"/>
  <c r="BY18" i="1"/>
  <c r="BX10" i="1"/>
  <c r="BY10" i="1"/>
  <c r="BX175" i="1"/>
  <c r="BY175" i="1"/>
  <c r="BX167" i="1"/>
  <c r="BY167" i="1"/>
  <c r="BX151" i="1"/>
  <c r="BY151" i="1"/>
  <c r="BX143" i="1"/>
  <c r="BY143" i="1"/>
  <c r="BX134" i="1"/>
  <c r="BY134" i="1"/>
  <c r="BX69" i="1"/>
  <c r="BY69" i="1"/>
  <c r="BX37" i="1"/>
  <c r="BY37" i="1"/>
  <c r="BX48" i="1"/>
  <c r="BY48" i="1"/>
  <c r="BX40" i="1"/>
  <c r="BY40" i="1"/>
  <c r="BX32" i="1"/>
  <c r="BY32" i="1"/>
  <c r="BX24" i="1"/>
  <c r="BY24" i="1"/>
  <c r="BX16" i="1"/>
  <c r="BY16" i="1"/>
  <c r="BX113" i="1"/>
  <c r="BY113" i="1"/>
  <c r="BX108" i="1"/>
  <c r="BY108" i="1"/>
  <c r="BX100" i="1"/>
  <c r="BY100" i="1"/>
  <c r="BX92" i="1"/>
  <c r="BY92" i="1"/>
  <c r="BX87" i="1"/>
  <c r="BY87" i="1"/>
  <c r="BX79" i="1"/>
  <c r="BY79" i="1"/>
  <c r="BX71" i="1"/>
  <c r="BY71" i="1"/>
  <c r="BX63" i="1"/>
  <c r="BY63" i="1"/>
  <c r="BX55" i="1"/>
  <c r="BY55" i="1"/>
  <c r="BX47" i="1"/>
  <c r="BY47" i="1"/>
  <c r="BX39" i="1"/>
  <c r="BY39" i="1"/>
  <c r="BX31" i="1"/>
  <c r="BY31" i="1"/>
  <c r="BX23" i="1"/>
  <c r="BY23" i="1"/>
  <c r="BX15" i="1"/>
  <c r="BY15" i="1"/>
  <c r="BX9" i="1"/>
  <c r="BY9" i="1"/>
  <c r="BX177" i="1"/>
  <c r="BY177" i="1"/>
  <c r="BX174" i="1"/>
  <c r="BY174" i="1"/>
  <c r="BX166" i="1"/>
  <c r="BY166" i="1"/>
  <c r="BX158" i="1"/>
  <c r="BY158" i="1"/>
  <c r="BX150" i="1"/>
  <c r="BY150" i="1"/>
  <c r="BX142" i="1"/>
  <c r="BY142" i="1"/>
  <c r="BX126" i="1"/>
  <c r="BY126" i="1"/>
  <c r="BX117" i="1"/>
  <c r="BY117" i="1"/>
  <c r="BX111" i="1"/>
  <c r="BY111" i="1"/>
  <c r="BX98" i="1"/>
  <c r="BY98" i="1"/>
  <c r="BX85" i="1"/>
  <c r="BY85" i="1"/>
  <c r="BX77" i="1"/>
  <c r="BY77" i="1"/>
  <c r="BX61" i="1"/>
  <c r="BY61" i="1"/>
  <c r="BX53" i="1"/>
  <c r="BY53" i="1"/>
  <c r="BX45" i="1"/>
  <c r="BY45" i="1"/>
  <c r="BX29" i="1"/>
  <c r="BY29" i="1"/>
  <c r="BX21" i="1"/>
  <c r="BY21" i="1"/>
  <c r="BX13" i="1"/>
  <c r="BY13" i="1"/>
  <c r="BX172" i="1"/>
  <c r="BY172" i="1"/>
  <c r="BX164" i="1"/>
  <c r="BY164" i="1"/>
  <c r="BX156" i="1"/>
  <c r="BY156" i="1"/>
  <c r="BX148" i="1"/>
  <c r="BY148" i="1"/>
  <c r="BX140" i="1"/>
  <c r="BY140" i="1"/>
  <c r="BX132" i="1"/>
  <c r="BY132" i="1"/>
  <c r="BX124" i="1"/>
  <c r="BY124" i="1"/>
  <c r="BX115" i="1"/>
  <c r="BY115" i="1"/>
  <c r="BX104" i="1"/>
  <c r="BY104" i="1"/>
  <c r="BX119" i="1"/>
  <c r="BY119" i="1"/>
  <c r="BX118" i="1"/>
  <c r="BY118" i="1"/>
  <c r="BX112" i="1"/>
  <c r="BY112" i="1"/>
  <c r="BX107" i="1"/>
  <c r="BY107" i="1"/>
  <c r="BX99" i="1"/>
  <c r="BY99" i="1"/>
  <c r="BX91" i="1"/>
  <c r="BY91" i="1"/>
  <c r="BX86" i="1"/>
  <c r="BY86" i="1"/>
  <c r="BX78" i="1"/>
  <c r="BY78" i="1"/>
  <c r="BX70" i="1"/>
  <c r="BY70" i="1"/>
  <c r="BX62" i="1"/>
  <c r="BY62" i="1"/>
  <c r="BX54" i="1"/>
  <c r="BY54" i="1"/>
  <c r="BX46" i="1"/>
  <c r="BY46" i="1"/>
  <c r="BX38" i="1"/>
  <c r="BY38" i="1"/>
  <c r="BX30" i="1"/>
  <c r="BY30" i="1"/>
  <c r="BX22" i="1"/>
  <c r="BY22" i="1"/>
  <c r="BX14" i="1"/>
  <c r="BY14" i="1"/>
  <c r="BX190" i="1"/>
  <c r="BY190" i="1"/>
  <c r="BX187" i="1"/>
  <c r="BY187" i="1"/>
  <c r="BX192" i="1"/>
  <c r="BY192" i="1"/>
  <c r="BX188" i="1"/>
  <c r="BY188" i="1"/>
  <c r="BX182" i="1"/>
  <c r="BY182" i="1"/>
  <c r="BX207" i="1"/>
  <c r="BY207" i="1"/>
  <c r="BX180" i="1"/>
  <c r="BY180" i="1"/>
  <c r="BX204" i="1"/>
  <c r="BY204" i="1"/>
  <c r="BX186" i="1"/>
  <c r="BY186" i="1"/>
  <c r="BX208" i="1"/>
  <c r="BY208" i="1"/>
  <c r="BX195" i="1"/>
  <c r="BY195" i="1"/>
  <c r="BX185" i="1"/>
  <c r="BY185" i="1"/>
  <c r="BX194" i="1"/>
  <c r="BY194" i="1"/>
  <c r="BX184" i="1"/>
  <c r="BY184" i="1"/>
  <c r="BX205" i="1"/>
  <c r="BY205" i="1"/>
  <c r="BX193" i="1"/>
  <c r="BY193" i="1"/>
  <c r="BX189" i="1"/>
  <c r="BY189" i="1"/>
  <c r="BX183" i="1"/>
  <c r="BY183" i="1"/>
  <c r="S204" i="1"/>
  <c r="W204" i="1"/>
  <c r="S205" i="1"/>
  <c r="U205" i="1"/>
  <c r="S206" i="1"/>
  <c r="T206" i="1"/>
  <c r="S207" i="1"/>
  <c r="T207" i="1"/>
  <c r="S208" i="1"/>
  <c r="Z208" i="1"/>
  <c r="S203" i="1"/>
  <c r="AC203" i="1"/>
  <c r="S181" i="1"/>
  <c r="BA181" i="1"/>
  <c r="S182" i="1"/>
  <c r="S183" i="1"/>
  <c r="BA183" i="1"/>
  <c r="S184" i="1"/>
  <c r="S185" i="1"/>
  <c r="BA185" i="1"/>
  <c r="S186" i="1"/>
  <c r="BA186" i="1"/>
  <c r="S187" i="1"/>
  <c r="BA187" i="1"/>
  <c r="S188" i="1"/>
  <c r="S189" i="1"/>
  <c r="S190" i="1"/>
  <c r="BA190" i="1"/>
  <c r="S191" i="1"/>
  <c r="S192" i="1"/>
  <c r="BA192" i="1"/>
  <c r="S193" i="1"/>
  <c r="S194" i="1"/>
  <c r="S195" i="1"/>
  <c r="BA195" i="1"/>
  <c r="S180" i="1"/>
  <c r="S163" i="1"/>
  <c r="S164" i="1"/>
  <c r="S165" i="1"/>
  <c r="BA165" i="1"/>
  <c r="S166" i="1"/>
  <c r="S167" i="1"/>
  <c r="BA167" i="1"/>
  <c r="S168" i="1"/>
  <c r="BA168" i="1"/>
  <c r="S169" i="1"/>
  <c r="BA169" i="1"/>
  <c r="S170" i="1"/>
  <c r="BA170" i="1"/>
  <c r="S171" i="1"/>
  <c r="S172" i="1"/>
  <c r="S173" i="1"/>
  <c r="S174" i="1"/>
  <c r="BA174" i="1"/>
  <c r="S175" i="1"/>
  <c r="BA175" i="1"/>
  <c r="S176" i="1"/>
  <c r="S177" i="1"/>
  <c r="BA177" i="1"/>
  <c r="S138" i="1"/>
  <c r="BA138" i="1"/>
  <c r="S139" i="1"/>
  <c r="BA139" i="1"/>
  <c r="S140" i="1"/>
  <c r="S141" i="1"/>
  <c r="S142" i="1"/>
  <c r="S143" i="1"/>
  <c r="S144" i="1"/>
  <c r="S145" i="1"/>
  <c r="S146" i="1"/>
  <c r="S147" i="1"/>
  <c r="BA147" i="1"/>
  <c r="S148" i="1"/>
  <c r="S149" i="1"/>
  <c r="BA149" i="1"/>
  <c r="S150" i="1"/>
  <c r="S151" i="1"/>
  <c r="BA151" i="1"/>
  <c r="S152" i="1"/>
  <c r="S153" i="1"/>
  <c r="BA153" i="1"/>
  <c r="S154" i="1"/>
  <c r="S155" i="1"/>
  <c r="BA155" i="1"/>
  <c r="S156" i="1"/>
  <c r="BA156" i="1"/>
  <c r="S157" i="1"/>
  <c r="S158" i="1"/>
  <c r="S159" i="1"/>
  <c r="S160" i="1"/>
  <c r="S161" i="1"/>
  <c r="BA161" i="1"/>
  <c r="S162" i="1"/>
  <c r="S119" i="1"/>
  <c r="S120" i="1"/>
  <c r="S121" i="1"/>
  <c r="S122" i="1"/>
  <c r="S123" i="1"/>
  <c r="S124" i="1"/>
  <c r="S125" i="1"/>
  <c r="X125" i="1"/>
  <c r="S126" i="1"/>
  <c r="BA126" i="1"/>
  <c r="S127" i="1"/>
  <c r="S128" i="1"/>
  <c r="BA128" i="1"/>
  <c r="S129" i="1"/>
  <c r="BA129" i="1"/>
  <c r="S130" i="1"/>
  <c r="S131" i="1"/>
  <c r="S132" i="1"/>
  <c r="S133" i="1"/>
  <c r="S134" i="1"/>
  <c r="BA134" i="1"/>
  <c r="S135" i="1"/>
  <c r="S136" i="1"/>
  <c r="BA136" i="1"/>
  <c r="S137" i="1"/>
  <c r="BA137" i="1"/>
  <c r="S115" i="1"/>
  <c r="BA115" i="1"/>
  <c r="S116" i="1"/>
  <c r="BA116" i="1"/>
  <c r="S117" i="1"/>
  <c r="S118" i="1"/>
  <c r="S107" i="1"/>
  <c r="S108" i="1"/>
  <c r="BA108" i="1"/>
  <c r="S109" i="1"/>
  <c r="BB109" i="1"/>
  <c r="BC109" i="1"/>
  <c r="BD109" i="1"/>
  <c r="S110" i="1"/>
  <c r="BA110" i="1"/>
  <c r="S111" i="1"/>
  <c r="S112" i="1"/>
  <c r="S113" i="1"/>
  <c r="S114" i="1"/>
  <c r="S91" i="1"/>
  <c r="BA91" i="1"/>
  <c r="S92" i="1"/>
  <c r="S93" i="1"/>
  <c r="S94" i="1"/>
  <c r="S95" i="1"/>
  <c r="BA95" i="1"/>
  <c r="S96" i="1"/>
  <c r="S97" i="1"/>
  <c r="S98" i="1"/>
  <c r="BA98" i="1"/>
  <c r="S99" i="1"/>
  <c r="S100" i="1"/>
  <c r="S101" i="1"/>
  <c r="S102" i="1"/>
  <c r="S103" i="1"/>
  <c r="BA103" i="1"/>
  <c r="S104" i="1"/>
  <c r="S105" i="1"/>
  <c r="S106" i="1"/>
  <c r="BA106" i="1"/>
  <c r="S84" i="1"/>
  <c r="BA84" i="1"/>
  <c r="S85" i="1"/>
  <c r="BA85" i="1"/>
  <c r="S86" i="1"/>
  <c r="BA86" i="1"/>
  <c r="S87" i="1"/>
  <c r="S88" i="1"/>
  <c r="S89" i="1"/>
  <c r="BA89" i="1"/>
  <c r="S90" i="1"/>
  <c r="BA90" i="1"/>
  <c r="S59" i="1"/>
  <c r="S60" i="1"/>
  <c r="S61" i="1"/>
  <c r="S62" i="1"/>
  <c r="S63" i="1"/>
  <c r="S64" i="1"/>
  <c r="S65" i="1"/>
  <c r="S66" i="1"/>
  <c r="BA66" i="1"/>
  <c r="S67" i="1"/>
  <c r="BA67" i="1"/>
  <c r="S68" i="1"/>
  <c r="BA68" i="1"/>
  <c r="S69" i="1"/>
  <c r="BA69" i="1"/>
  <c r="S70" i="1"/>
  <c r="S71" i="1"/>
  <c r="S72" i="1"/>
  <c r="S73" i="1"/>
  <c r="BA73" i="1"/>
  <c r="S74" i="1"/>
  <c r="BA74" i="1"/>
  <c r="S75" i="1"/>
  <c r="BB75" i="1"/>
  <c r="BC75" i="1"/>
  <c r="BD75" i="1"/>
  <c r="S76" i="1"/>
  <c r="S77" i="1"/>
  <c r="BA77" i="1"/>
  <c r="S78" i="1"/>
  <c r="BA78" i="1"/>
  <c r="S79" i="1"/>
  <c r="S80" i="1"/>
  <c r="S81" i="1"/>
  <c r="BA81" i="1"/>
  <c r="S82" i="1"/>
  <c r="S83" i="1"/>
  <c r="BA83" i="1"/>
  <c r="S34" i="1"/>
  <c r="S35" i="1"/>
  <c r="BA35" i="1"/>
  <c r="S36" i="1"/>
  <c r="BA36" i="1"/>
  <c r="S37" i="1"/>
  <c r="S38" i="1"/>
  <c r="BA38" i="1"/>
  <c r="S39" i="1"/>
  <c r="BA39" i="1"/>
  <c r="S40" i="1"/>
  <c r="S41" i="1"/>
  <c r="S42" i="1"/>
  <c r="S43" i="1"/>
  <c r="S44" i="1"/>
  <c r="BA44" i="1"/>
  <c r="S45" i="1"/>
  <c r="S46" i="1"/>
  <c r="BA46" i="1"/>
  <c r="S47" i="1"/>
  <c r="S48" i="1"/>
  <c r="S49" i="1"/>
  <c r="S50" i="1"/>
  <c r="S51" i="1"/>
  <c r="BB51" i="1"/>
  <c r="BC51" i="1"/>
  <c r="BD51" i="1"/>
  <c r="S52" i="1"/>
  <c r="BA52" i="1"/>
  <c r="S53" i="1"/>
  <c r="BA53" i="1"/>
  <c r="S54" i="1"/>
  <c r="BA54" i="1"/>
  <c r="S55" i="1"/>
  <c r="S56" i="1"/>
  <c r="S57" i="1"/>
  <c r="S58" i="1"/>
  <c r="S10" i="1"/>
  <c r="S11" i="1"/>
  <c r="S12" i="1"/>
  <c r="S13" i="1"/>
  <c r="BA13" i="1"/>
  <c r="S14" i="1"/>
  <c r="BA14" i="1"/>
  <c r="S15" i="1"/>
  <c r="BA15" i="1"/>
  <c r="S16" i="1"/>
  <c r="S17" i="1"/>
  <c r="S18" i="1"/>
  <c r="S19" i="1"/>
  <c r="S20" i="1"/>
  <c r="BB20" i="1"/>
  <c r="BC20" i="1"/>
  <c r="BD20" i="1"/>
  <c r="S21" i="1"/>
  <c r="S22" i="1"/>
  <c r="BA22" i="1"/>
  <c r="S23" i="1"/>
  <c r="S24" i="1"/>
  <c r="S25" i="1"/>
  <c r="BA25" i="1"/>
  <c r="S26" i="1"/>
  <c r="S27" i="1"/>
  <c r="BA27" i="1"/>
  <c r="S28" i="1"/>
  <c r="S29" i="1"/>
  <c r="BA29" i="1"/>
  <c r="S30" i="1"/>
  <c r="BA30" i="1"/>
  <c r="S31" i="1"/>
  <c r="S32" i="1"/>
  <c r="S33" i="1"/>
  <c r="S9" i="1"/>
  <c r="BA9" i="1"/>
  <c r="BB43" i="1"/>
  <c r="BC43" i="1"/>
  <c r="BD43" i="1"/>
  <c r="BB131" i="1"/>
  <c r="BC131" i="1"/>
  <c r="BD131" i="1"/>
  <c r="BB42" i="1"/>
  <c r="BC42" i="1"/>
  <c r="BD42" i="1"/>
  <c r="BB162" i="1"/>
  <c r="BC162" i="1"/>
  <c r="BD162" i="1"/>
  <c r="BB146" i="1"/>
  <c r="BC146" i="1"/>
  <c r="BD146" i="1"/>
  <c r="BB50" i="1"/>
  <c r="BC50" i="1"/>
  <c r="BD50" i="1"/>
  <c r="BB96" i="1"/>
  <c r="BC96" i="1"/>
  <c r="BD96" i="1"/>
  <c r="BB21" i="1"/>
  <c r="BC21" i="1"/>
  <c r="BD21" i="1"/>
  <c r="BB32" i="1"/>
  <c r="BC32" i="1"/>
  <c r="BD32" i="1"/>
  <c r="BB114" i="1"/>
  <c r="BC114" i="1"/>
  <c r="BD114" i="1"/>
  <c r="BB34" i="1"/>
  <c r="BC34" i="1"/>
  <c r="BD34" i="1"/>
  <c r="BB80" i="1"/>
  <c r="BC80" i="1"/>
  <c r="BD80" i="1"/>
  <c r="BB64" i="1"/>
  <c r="BC64" i="1"/>
  <c r="BD64" i="1"/>
  <c r="BB123" i="1"/>
  <c r="BC123" i="1"/>
  <c r="BD123" i="1"/>
  <c r="AB206" i="1"/>
  <c r="BB58" i="1"/>
  <c r="BC58" i="1"/>
  <c r="BD58" i="1"/>
  <c r="BB72" i="1"/>
  <c r="BC72" i="1"/>
  <c r="BD72" i="1"/>
  <c r="AA204" i="1"/>
  <c r="BA114" i="1"/>
  <c r="AC206" i="1"/>
  <c r="V205" i="1"/>
  <c r="BA34" i="1"/>
  <c r="BA50" i="1"/>
  <c r="AA206" i="1"/>
  <c r="Z204" i="1"/>
  <c r="U206" i="1"/>
  <c r="Y204" i="1"/>
  <c r="BA109" i="1"/>
  <c r="W203" i="1"/>
  <c r="AD205" i="1"/>
  <c r="X203" i="1"/>
  <c r="X205" i="1"/>
  <c r="Y207" i="1"/>
  <c r="W205" i="1"/>
  <c r="AA12" i="1"/>
  <c r="BB12" i="1"/>
  <c r="BC12" i="1"/>
  <c r="BD12" i="1"/>
  <c r="Z71" i="1"/>
  <c r="BB71" i="1"/>
  <c r="BC71" i="1"/>
  <c r="BD71" i="1"/>
  <c r="AB97" i="1"/>
  <c r="BB97" i="1"/>
  <c r="BC97" i="1"/>
  <c r="BD97" i="1"/>
  <c r="W124" i="1"/>
  <c r="BB124" i="1"/>
  <c r="BC124" i="1"/>
  <c r="BD124" i="1"/>
  <c r="AA194" i="1"/>
  <c r="BB194" i="1"/>
  <c r="BC194" i="1"/>
  <c r="BD194" i="1"/>
  <c r="AC26" i="1"/>
  <c r="BB26" i="1"/>
  <c r="BC26" i="1"/>
  <c r="BD26" i="1"/>
  <c r="AC18" i="1"/>
  <c r="BB18" i="1"/>
  <c r="BC18" i="1"/>
  <c r="BD18" i="1"/>
  <c r="AC10" i="1"/>
  <c r="BB10" i="1"/>
  <c r="BC10" i="1"/>
  <c r="BD10" i="1"/>
  <c r="AB35" i="1"/>
  <c r="BB35" i="1"/>
  <c r="BC35" i="1"/>
  <c r="BD35" i="1"/>
  <c r="AD77" i="1"/>
  <c r="BB77" i="1"/>
  <c r="BC77" i="1"/>
  <c r="BD77" i="1"/>
  <c r="AD69" i="1"/>
  <c r="BB69" i="1"/>
  <c r="BC69" i="1"/>
  <c r="BD69" i="1"/>
  <c r="AD61" i="1"/>
  <c r="BB61" i="1"/>
  <c r="BC61" i="1"/>
  <c r="BD61" i="1"/>
  <c r="T87" i="1"/>
  <c r="BB87" i="1"/>
  <c r="BC87" i="1"/>
  <c r="BD87" i="1"/>
  <c r="BA87" i="1"/>
  <c r="U103" i="1"/>
  <c r="BB103" i="1"/>
  <c r="BC103" i="1"/>
  <c r="BD103" i="1"/>
  <c r="AA95" i="1"/>
  <c r="BB95" i="1"/>
  <c r="BC95" i="1"/>
  <c r="BD95" i="1"/>
  <c r="Z118" i="1"/>
  <c r="BB118" i="1"/>
  <c r="BC118" i="1"/>
  <c r="BD118" i="1"/>
  <c r="X130" i="1"/>
  <c r="BB130" i="1"/>
  <c r="BC130" i="1"/>
  <c r="BD130" i="1"/>
  <c r="U122" i="1"/>
  <c r="BB122" i="1"/>
  <c r="BC122" i="1"/>
  <c r="BD122" i="1"/>
  <c r="X158" i="1"/>
  <c r="BB158" i="1"/>
  <c r="BC158" i="1"/>
  <c r="BD158" i="1"/>
  <c r="U150" i="1"/>
  <c r="BB150" i="1"/>
  <c r="BC150" i="1"/>
  <c r="BD150" i="1"/>
  <c r="U142" i="1"/>
  <c r="BB142" i="1"/>
  <c r="BC142" i="1"/>
  <c r="BD142" i="1"/>
  <c r="Y172" i="1"/>
  <c r="BB172" i="1"/>
  <c r="BC172" i="1"/>
  <c r="BD172" i="1"/>
  <c r="Y164" i="1"/>
  <c r="BB164" i="1"/>
  <c r="BC164" i="1"/>
  <c r="BD164" i="1"/>
  <c r="Y192" i="1"/>
  <c r="BB192" i="1"/>
  <c r="BC192" i="1"/>
  <c r="BD192" i="1"/>
  <c r="Y188" i="1"/>
  <c r="BB188" i="1"/>
  <c r="BC188" i="1"/>
  <c r="BD188" i="1"/>
  <c r="Y182" i="1"/>
  <c r="BB182" i="1"/>
  <c r="BC182" i="1"/>
  <c r="BD182" i="1"/>
  <c r="BB206" i="1"/>
  <c r="BC206" i="1"/>
  <c r="BD206" i="1"/>
  <c r="BA206" i="1"/>
  <c r="Y203" i="1"/>
  <c r="AB208" i="1"/>
  <c r="T208" i="1"/>
  <c r="W207" i="1"/>
  <c r="Z206" i="1"/>
  <c r="AC205" i="1"/>
  <c r="X204" i="1"/>
  <c r="BA194" i="1"/>
  <c r="BA164" i="1"/>
  <c r="BA124" i="1"/>
  <c r="BA32" i="1"/>
  <c r="BA58" i="1"/>
  <c r="BA125" i="1"/>
  <c r="AA28" i="1"/>
  <c r="BB28" i="1"/>
  <c r="BC28" i="1"/>
  <c r="BD28" i="1"/>
  <c r="AD37" i="1"/>
  <c r="BB37" i="1"/>
  <c r="BC37" i="1"/>
  <c r="BD37" i="1"/>
  <c r="W160" i="1"/>
  <c r="BB160" i="1"/>
  <c r="BC160" i="1"/>
  <c r="BD160" i="1"/>
  <c r="AA166" i="1"/>
  <c r="BB166" i="1"/>
  <c r="BC166" i="1"/>
  <c r="BD166" i="1"/>
  <c r="X11" i="1"/>
  <c r="BB11" i="1"/>
  <c r="BC11" i="1"/>
  <c r="BD11" i="1"/>
  <c r="AD78" i="1"/>
  <c r="BB78" i="1"/>
  <c r="BC78" i="1"/>
  <c r="BD78" i="1"/>
  <c r="Y111" i="1"/>
  <c r="BB111" i="1"/>
  <c r="BC111" i="1"/>
  <c r="BD111" i="1"/>
  <c r="Z159" i="1"/>
  <c r="BB159" i="1"/>
  <c r="BC159" i="1"/>
  <c r="BD159" i="1"/>
  <c r="AB176" i="1"/>
  <c r="BB176" i="1"/>
  <c r="BC176" i="1"/>
  <c r="BD176" i="1"/>
  <c r="V189" i="1"/>
  <c r="BB189" i="1"/>
  <c r="BC189" i="1"/>
  <c r="BD189" i="1"/>
  <c r="AC208" i="1"/>
  <c r="V33" i="1"/>
  <c r="BB33" i="1"/>
  <c r="BC33" i="1"/>
  <c r="BD33" i="1"/>
  <c r="W17" i="1"/>
  <c r="BB17" i="1"/>
  <c r="BC17" i="1"/>
  <c r="BD17" i="1"/>
  <c r="AA76" i="1"/>
  <c r="BB76" i="1"/>
  <c r="BC76" i="1"/>
  <c r="BD76" i="1"/>
  <c r="AA68" i="1"/>
  <c r="BB68" i="1"/>
  <c r="BC68" i="1"/>
  <c r="BD68" i="1"/>
  <c r="AA60" i="1"/>
  <c r="BB60" i="1"/>
  <c r="BC60" i="1"/>
  <c r="BD60" i="1"/>
  <c r="T86" i="1"/>
  <c r="BB86" i="1"/>
  <c r="BC86" i="1"/>
  <c r="BD86" i="1"/>
  <c r="V102" i="1"/>
  <c r="BB102" i="1"/>
  <c r="BC102" i="1"/>
  <c r="BD102" i="1"/>
  <c r="V94" i="1"/>
  <c r="BB94" i="1"/>
  <c r="BC94" i="1"/>
  <c r="BD94" i="1"/>
  <c r="AA117" i="1"/>
  <c r="BB117" i="1"/>
  <c r="BC117" i="1"/>
  <c r="BD117" i="1"/>
  <c r="AA137" i="1"/>
  <c r="BB137" i="1"/>
  <c r="BC137" i="1"/>
  <c r="BD137" i="1"/>
  <c r="AA129" i="1"/>
  <c r="BB129" i="1"/>
  <c r="BC129" i="1"/>
  <c r="BD129" i="1"/>
  <c r="T121" i="1"/>
  <c r="BB121" i="1"/>
  <c r="BC121" i="1"/>
  <c r="BD121" i="1"/>
  <c r="X157" i="1"/>
  <c r="BB157" i="1"/>
  <c r="BC157" i="1"/>
  <c r="BD157" i="1"/>
  <c r="X149" i="1"/>
  <c r="BB149" i="1"/>
  <c r="BC149" i="1"/>
  <c r="BD149" i="1"/>
  <c r="X141" i="1"/>
  <c r="BB141" i="1"/>
  <c r="BC141" i="1"/>
  <c r="BD141" i="1"/>
  <c r="T171" i="1"/>
  <c r="BB171" i="1"/>
  <c r="BC171" i="1"/>
  <c r="BD171" i="1"/>
  <c r="T163" i="1"/>
  <c r="BB163" i="1"/>
  <c r="BC163" i="1"/>
  <c r="BD163" i="1"/>
  <c r="T191" i="1"/>
  <c r="BB191" i="1"/>
  <c r="BC191" i="1"/>
  <c r="BD191" i="1"/>
  <c r="T181" i="1"/>
  <c r="BB181" i="1"/>
  <c r="BC181" i="1"/>
  <c r="BD181" i="1"/>
  <c r="BB205" i="1"/>
  <c r="BC205" i="1"/>
  <c r="BD205" i="1"/>
  <c r="BA205" i="1"/>
  <c r="Z203" i="1"/>
  <c r="AA208" i="1"/>
  <c r="AD207" i="1"/>
  <c r="V207" i="1"/>
  <c r="Y206" i="1"/>
  <c r="AB205" i="1"/>
  <c r="T205" i="1"/>
  <c r="BA191" i="1"/>
  <c r="BA80" i="1"/>
  <c r="BA71" i="1"/>
  <c r="BA150" i="1"/>
  <c r="BA122" i="1"/>
  <c r="BA141" i="1"/>
  <c r="BA42" i="1"/>
  <c r="U79" i="1"/>
  <c r="BB79" i="1"/>
  <c r="BC79" i="1"/>
  <c r="BD79" i="1"/>
  <c r="Z105" i="1"/>
  <c r="BB105" i="1"/>
  <c r="BC105" i="1"/>
  <c r="BD105" i="1"/>
  <c r="V112" i="1"/>
  <c r="BB112" i="1"/>
  <c r="BC112" i="1"/>
  <c r="BD112" i="1"/>
  <c r="Z132" i="1"/>
  <c r="BB132" i="1"/>
  <c r="BC132" i="1"/>
  <c r="BD132" i="1"/>
  <c r="W152" i="1"/>
  <c r="BA152" i="1"/>
  <c r="BB152" i="1"/>
  <c r="BC152" i="1"/>
  <c r="BD152" i="1"/>
  <c r="AD208" i="1"/>
  <c r="AD52" i="1"/>
  <c r="BB52" i="1"/>
  <c r="BC52" i="1"/>
  <c r="BD52" i="1"/>
  <c r="AD104" i="1"/>
  <c r="BB104" i="1"/>
  <c r="BC104" i="1"/>
  <c r="BD104" i="1"/>
  <c r="Z143" i="1"/>
  <c r="BB143" i="1"/>
  <c r="BC143" i="1"/>
  <c r="BD143" i="1"/>
  <c r="V193" i="1"/>
  <c r="BB193" i="1"/>
  <c r="BC193" i="1"/>
  <c r="BD193" i="1"/>
  <c r="X207" i="1"/>
  <c r="U24" i="1"/>
  <c r="BB24" i="1"/>
  <c r="BC24" i="1"/>
  <c r="BD24" i="1"/>
  <c r="BA24" i="1"/>
  <c r="BB16" i="1"/>
  <c r="BC16" i="1"/>
  <c r="BD16" i="1"/>
  <c r="BA16" i="1"/>
  <c r="X57" i="1"/>
  <c r="BB57" i="1"/>
  <c r="BC57" i="1"/>
  <c r="BD57" i="1"/>
  <c r="X49" i="1"/>
  <c r="BB49" i="1"/>
  <c r="BC49" i="1"/>
  <c r="BD49" i="1"/>
  <c r="AC41" i="1"/>
  <c r="BB41" i="1"/>
  <c r="BC41" i="1"/>
  <c r="BD41" i="1"/>
  <c r="U83" i="1"/>
  <c r="BB83" i="1"/>
  <c r="BC83" i="1"/>
  <c r="BD83" i="1"/>
  <c r="AB67" i="1"/>
  <c r="BB67" i="1"/>
  <c r="BC67" i="1"/>
  <c r="BD67" i="1"/>
  <c r="U59" i="1"/>
  <c r="BB59" i="1"/>
  <c r="BC59" i="1"/>
  <c r="BD59" i="1"/>
  <c r="AD85" i="1"/>
  <c r="BB85" i="1"/>
  <c r="BC85" i="1"/>
  <c r="BD85" i="1"/>
  <c r="Z101" i="1"/>
  <c r="BB101" i="1"/>
  <c r="BC101" i="1"/>
  <c r="BD101" i="1"/>
  <c r="Y93" i="1"/>
  <c r="BB93" i="1"/>
  <c r="BC93" i="1"/>
  <c r="BD93" i="1"/>
  <c r="BA93" i="1"/>
  <c r="X116" i="1"/>
  <c r="BB116" i="1"/>
  <c r="BC116" i="1"/>
  <c r="BD116" i="1"/>
  <c r="V136" i="1"/>
  <c r="BB136" i="1"/>
  <c r="BC136" i="1"/>
  <c r="BD136" i="1"/>
  <c r="V128" i="1"/>
  <c r="BB128" i="1"/>
  <c r="BC128" i="1"/>
  <c r="BD128" i="1"/>
  <c r="AD120" i="1"/>
  <c r="BB120" i="1"/>
  <c r="BC120" i="1"/>
  <c r="BD120" i="1"/>
  <c r="BA120" i="1"/>
  <c r="T132" i="1"/>
  <c r="AA156" i="1"/>
  <c r="BB156" i="1"/>
  <c r="BC156" i="1"/>
  <c r="BD156" i="1"/>
  <c r="AA148" i="1"/>
  <c r="BB148" i="1"/>
  <c r="BC148" i="1"/>
  <c r="BD148" i="1"/>
  <c r="AA140" i="1"/>
  <c r="BB140" i="1"/>
  <c r="BC140" i="1"/>
  <c r="BD140" i="1"/>
  <c r="W170" i="1"/>
  <c r="BB170" i="1"/>
  <c r="BC170" i="1"/>
  <c r="BD170" i="1"/>
  <c r="W190" i="1"/>
  <c r="BB190" i="1"/>
  <c r="BC190" i="1"/>
  <c r="BD190" i="1"/>
  <c r="Y194" i="1"/>
  <c r="BB204" i="1"/>
  <c r="BC204" i="1"/>
  <c r="BD204" i="1"/>
  <c r="BA204" i="1"/>
  <c r="AA203" i="1"/>
  <c r="AC207" i="1"/>
  <c r="U207" i="1"/>
  <c r="X206" i="1"/>
  <c r="AA205" i="1"/>
  <c r="AD204" i="1"/>
  <c r="V204" i="1"/>
  <c r="BA182" i="1"/>
  <c r="BA189" i="1"/>
  <c r="BA132" i="1"/>
  <c r="BA43" i="1"/>
  <c r="BA140" i="1"/>
  <c r="BA28" i="1"/>
  <c r="BA160" i="1"/>
  <c r="BA118" i="1"/>
  <c r="BA41" i="1"/>
  <c r="BA79" i="1"/>
  <c r="BA64" i="1"/>
  <c r="BA17" i="1"/>
  <c r="BA94" i="1"/>
  <c r="BA130" i="1"/>
  <c r="BA157" i="1"/>
  <c r="BA158" i="1"/>
  <c r="AD53" i="1"/>
  <c r="BB53" i="1"/>
  <c r="BC53" i="1"/>
  <c r="BD53" i="1"/>
  <c r="AC89" i="1"/>
  <c r="BB89" i="1"/>
  <c r="BC89" i="1"/>
  <c r="BD89" i="1"/>
  <c r="AA177" i="1"/>
  <c r="BB177" i="1"/>
  <c r="BC177" i="1"/>
  <c r="BD177" i="1"/>
  <c r="BB208" i="1"/>
  <c r="BC208" i="1"/>
  <c r="BD208" i="1"/>
  <c r="BA208" i="1"/>
  <c r="Y19" i="1"/>
  <c r="BB19" i="1"/>
  <c r="BC19" i="1"/>
  <c r="BD19" i="1"/>
  <c r="AD70" i="1"/>
  <c r="BB70" i="1"/>
  <c r="BC70" i="1"/>
  <c r="BD70" i="1"/>
  <c r="BA70" i="1"/>
  <c r="AB173" i="1"/>
  <c r="BB173" i="1"/>
  <c r="BC173" i="1"/>
  <c r="V183" i="1"/>
  <c r="BB183" i="1"/>
  <c r="BC183" i="1"/>
  <c r="BD183" i="1"/>
  <c r="U208" i="1"/>
  <c r="AC9" i="1"/>
  <c r="BB9" i="1"/>
  <c r="BC9" i="1"/>
  <c r="BD9" i="1"/>
  <c r="BB31" i="1"/>
  <c r="BC31" i="1"/>
  <c r="BD31" i="1"/>
  <c r="BA31" i="1"/>
  <c r="Y23" i="1"/>
  <c r="BB23" i="1"/>
  <c r="BC23" i="1"/>
  <c r="BD23" i="1"/>
  <c r="BA23" i="1"/>
  <c r="Y15" i="1"/>
  <c r="BB15" i="1"/>
  <c r="BC15" i="1"/>
  <c r="BD15" i="1"/>
  <c r="AA56" i="1"/>
  <c r="BB56" i="1"/>
  <c r="BC56" i="1"/>
  <c r="BD56" i="1"/>
  <c r="BA56" i="1"/>
  <c r="X48" i="1"/>
  <c r="BB48" i="1"/>
  <c r="BC48" i="1"/>
  <c r="BD48" i="1"/>
  <c r="X40" i="1"/>
  <c r="BB40" i="1"/>
  <c r="BC40" i="1"/>
  <c r="BD40" i="1"/>
  <c r="AB82" i="1"/>
  <c r="BB82" i="1"/>
  <c r="BC82" i="1"/>
  <c r="BD82" i="1"/>
  <c r="AA74" i="1"/>
  <c r="BB74" i="1"/>
  <c r="BC74" i="1"/>
  <c r="BD74" i="1"/>
  <c r="AC66" i="1"/>
  <c r="BB66" i="1"/>
  <c r="BC66" i="1"/>
  <c r="BD66" i="1"/>
  <c r="X84" i="1"/>
  <c r="BB84" i="1"/>
  <c r="BC84" i="1"/>
  <c r="BD84" i="1"/>
  <c r="BB100" i="1"/>
  <c r="BC100" i="1"/>
  <c r="BD100" i="1"/>
  <c r="BA100" i="1"/>
  <c r="BB92" i="1"/>
  <c r="BC92" i="1"/>
  <c r="BD92" i="1"/>
  <c r="BA92" i="1"/>
  <c r="T110" i="1"/>
  <c r="BB110" i="1"/>
  <c r="BC110" i="1"/>
  <c r="BD110" i="1"/>
  <c r="AA115" i="1"/>
  <c r="BB115" i="1"/>
  <c r="BC115" i="1"/>
  <c r="BD115" i="1"/>
  <c r="Y135" i="1"/>
  <c r="BB135" i="1"/>
  <c r="BC135" i="1"/>
  <c r="BD135" i="1"/>
  <c r="Y127" i="1"/>
  <c r="BB127" i="1"/>
  <c r="BC127" i="1"/>
  <c r="BD127" i="1"/>
  <c r="BA127" i="1"/>
  <c r="V119" i="1"/>
  <c r="BB119" i="1"/>
  <c r="BC119" i="1"/>
  <c r="BD119" i="1"/>
  <c r="V155" i="1"/>
  <c r="BB155" i="1"/>
  <c r="BC155" i="1"/>
  <c r="BD155" i="1"/>
  <c r="V147" i="1"/>
  <c r="BB147" i="1"/>
  <c r="BC147" i="1"/>
  <c r="BD147" i="1"/>
  <c r="V139" i="1"/>
  <c r="BB139" i="1"/>
  <c r="BC139" i="1"/>
  <c r="BD139" i="1"/>
  <c r="Z169" i="1"/>
  <c r="BB169" i="1"/>
  <c r="BC169" i="1"/>
  <c r="BD169" i="1"/>
  <c r="U166" i="1"/>
  <c r="Z187" i="1"/>
  <c r="BB187" i="1"/>
  <c r="BC187" i="1"/>
  <c r="BD187" i="1"/>
  <c r="Z191" i="1"/>
  <c r="T203" i="1"/>
  <c r="AB203" i="1"/>
  <c r="Y208" i="1"/>
  <c r="AB207" i="1"/>
  <c r="W206" i="1"/>
  <c r="Z205" i="1"/>
  <c r="AC204" i="1"/>
  <c r="U204" i="1"/>
  <c r="BA188" i="1"/>
  <c r="BA193" i="1"/>
  <c r="BA75" i="1"/>
  <c r="BA104" i="1"/>
  <c r="BA60" i="1"/>
  <c r="BA51" i="1"/>
  <c r="BA117" i="1"/>
  <c r="BA59" i="1"/>
  <c r="BA119" i="1"/>
  <c r="BA61" i="1"/>
  <c r="BA171" i="1"/>
  <c r="BA33" i="1"/>
  <c r="BA102" i="1"/>
  <c r="BA146" i="1"/>
  <c r="BA10" i="1"/>
  <c r="BA82" i="1"/>
  <c r="BA19" i="1"/>
  <c r="AD45" i="1"/>
  <c r="BB45" i="1"/>
  <c r="BC45" i="1"/>
  <c r="BD45" i="1"/>
  <c r="BA45" i="1"/>
  <c r="BB63" i="1"/>
  <c r="BC63" i="1"/>
  <c r="BD63" i="1"/>
  <c r="BA63" i="1"/>
  <c r="AA174" i="1"/>
  <c r="BB174" i="1"/>
  <c r="BC174" i="1"/>
  <c r="BD174" i="1"/>
  <c r="AA184" i="1"/>
  <c r="BB184" i="1"/>
  <c r="BC184" i="1"/>
  <c r="BD184" i="1"/>
  <c r="X36" i="1"/>
  <c r="BB36" i="1"/>
  <c r="BC36" i="1"/>
  <c r="BD36" i="1"/>
  <c r="T165" i="1"/>
  <c r="BB165" i="1"/>
  <c r="BC165" i="1"/>
  <c r="BD165" i="1"/>
  <c r="BA207" i="1"/>
  <c r="BB207" i="1"/>
  <c r="BC207" i="1"/>
  <c r="BD207" i="1"/>
  <c r="BA123" i="1"/>
  <c r="BA159" i="1"/>
  <c r="BA111" i="1"/>
  <c r="U25" i="1"/>
  <c r="BB25" i="1"/>
  <c r="BC25" i="1"/>
  <c r="BD25" i="1"/>
  <c r="Z30" i="1"/>
  <c r="BB30" i="1"/>
  <c r="BC30" i="1"/>
  <c r="BD30" i="1"/>
  <c r="Z22" i="1"/>
  <c r="BB22" i="1"/>
  <c r="BC22" i="1"/>
  <c r="BD22" i="1"/>
  <c r="Z14" i="1"/>
  <c r="BB14" i="1"/>
  <c r="BC14" i="1"/>
  <c r="BD14" i="1"/>
  <c r="X55" i="1"/>
  <c r="BB55" i="1"/>
  <c r="BC55" i="1"/>
  <c r="BD55" i="1"/>
  <c r="BA55" i="1"/>
  <c r="W47" i="1"/>
  <c r="BB47" i="1"/>
  <c r="BC47" i="1"/>
  <c r="BD47" i="1"/>
  <c r="BA47" i="1"/>
  <c r="V39" i="1"/>
  <c r="BB39" i="1"/>
  <c r="BC39" i="1"/>
  <c r="BD39" i="1"/>
  <c r="Y81" i="1"/>
  <c r="BB81" i="1"/>
  <c r="BC81" i="1"/>
  <c r="BD81" i="1"/>
  <c r="T73" i="1"/>
  <c r="BB73" i="1"/>
  <c r="BC73" i="1"/>
  <c r="BD73" i="1"/>
  <c r="AB65" i="1"/>
  <c r="BB65" i="1"/>
  <c r="BC65" i="1"/>
  <c r="BD65" i="1"/>
  <c r="AA99" i="1"/>
  <c r="BB99" i="1"/>
  <c r="BC99" i="1"/>
  <c r="BD99" i="1"/>
  <c r="AC91" i="1"/>
  <c r="BB91" i="1"/>
  <c r="BC91" i="1"/>
  <c r="BD91" i="1"/>
  <c r="T134" i="1"/>
  <c r="BB134" i="1"/>
  <c r="BC134" i="1"/>
  <c r="BD134" i="1"/>
  <c r="T126" i="1"/>
  <c r="BB126" i="1"/>
  <c r="BC126" i="1"/>
  <c r="BD126" i="1"/>
  <c r="W154" i="1"/>
  <c r="BB154" i="1"/>
  <c r="BC154" i="1"/>
  <c r="BD154" i="1"/>
  <c r="W138" i="1"/>
  <c r="BB138" i="1"/>
  <c r="BC138" i="1"/>
  <c r="BD138" i="1"/>
  <c r="U168" i="1"/>
  <c r="BB168" i="1"/>
  <c r="BC168" i="1"/>
  <c r="BD168" i="1"/>
  <c r="AC180" i="1"/>
  <c r="BB180" i="1"/>
  <c r="BC180" i="1"/>
  <c r="BD180" i="1"/>
  <c r="BA180" i="1"/>
  <c r="U186" i="1"/>
  <c r="BB186" i="1"/>
  <c r="BC186" i="1"/>
  <c r="BD186" i="1"/>
  <c r="U203" i="1"/>
  <c r="X208" i="1"/>
  <c r="AA207" i="1"/>
  <c r="AD206" i="1"/>
  <c r="V206" i="1"/>
  <c r="Y205" i="1"/>
  <c r="AB204" i="1"/>
  <c r="T204" i="1"/>
  <c r="BA184" i="1"/>
  <c r="BA76" i="1"/>
  <c r="BA172" i="1"/>
  <c r="BA21" i="1"/>
  <c r="BA142" i="1"/>
  <c r="BA99" i="1"/>
  <c r="BA135" i="1"/>
  <c r="BA101" i="1"/>
  <c r="BA49" i="1"/>
  <c r="BA154" i="1"/>
  <c r="BA18" i="1"/>
  <c r="BA131" i="1"/>
  <c r="BA12" i="1"/>
  <c r="BA105" i="1"/>
  <c r="BA173" i="1"/>
  <c r="BA96" i="1"/>
  <c r="V107" i="1"/>
  <c r="BB107" i="1"/>
  <c r="BC107" i="1"/>
  <c r="BD107" i="1"/>
  <c r="BA107" i="1"/>
  <c r="W144" i="1"/>
  <c r="BB144" i="1"/>
  <c r="BC144" i="1"/>
  <c r="BD144" i="1"/>
  <c r="BA144" i="1"/>
  <c r="V208" i="1"/>
  <c r="Y27" i="1"/>
  <c r="BB27" i="1"/>
  <c r="BC27" i="1"/>
  <c r="BD27" i="1"/>
  <c r="AD44" i="1"/>
  <c r="BB44" i="1"/>
  <c r="BC44" i="1"/>
  <c r="BD44" i="1"/>
  <c r="AD62" i="1"/>
  <c r="BB62" i="1"/>
  <c r="BC62" i="1"/>
  <c r="BD62" i="1"/>
  <c r="BB88" i="1"/>
  <c r="BC88" i="1"/>
  <c r="BD88" i="1"/>
  <c r="BA88" i="1"/>
  <c r="Z151" i="1"/>
  <c r="BB151" i="1"/>
  <c r="BC151" i="1"/>
  <c r="BD151" i="1"/>
  <c r="T29" i="1"/>
  <c r="BB29" i="1"/>
  <c r="BC29" i="1"/>
  <c r="BD29" i="1"/>
  <c r="T13" i="1"/>
  <c r="BB13" i="1"/>
  <c r="BC13" i="1"/>
  <c r="BD13" i="1"/>
  <c r="AC54" i="1"/>
  <c r="BB54" i="1"/>
  <c r="BC54" i="1"/>
  <c r="BD54" i="1"/>
  <c r="AC46" i="1"/>
  <c r="BB46" i="1"/>
  <c r="BC46" i="1"/>
  <c r="BD46" i="1"/>
  <c r="U38" i="1"/>
  <c r="BB38" i="1"/>
  <c r="BC38" i="1"/>
  <c r="BD38" i="1"/>
  <c r="Z90" i="1"/>
  <c r="BB90" i="1"/>
  <c r="BC90" i="1"/>
  <c r="BD90" i="1"/>
  <c r="W106" i="1"/>
  <c r="BB106" i="1"/>
  <c r="BC106" i="1"/>
  <c r="BD106" i="1"/>
  <c r="Y98" i="1"/>
  <c r="BB98" i="1"/>
  <c r="BC98" i="1"/>
  <c r="BD98" i="1"/>
  <c r="U113" i="1"/>
  <c r="BB113" i="1"/>
  <c r="BC113" i="1"/>
  <c r="BD113" i="1"/>
  <c r="U108" i="1"/>
  <c r="BB108" i="1"/>
  <c r="BC108" i="1"/>
  <c r="BD108" i="1"/>
  <c r="W133" i="1"/>
  <c r="BB133" i="1"/>
  <c r="BC133" i="1"/>
  <c r="BD133" i="1"/>
  <c r="W125" i="1"/>
  <c r="BB125" i="1"/>
  <c r="BC125" i="1"/>
  <c r="BD125" i="1"/>
  <c r="T161" i="1"/>
  <c r="BB161" i="1"/>
  <c r="BC161" i="1"/>
  <c r="BD161" i="1"/>
  <c r="T153" i="1"/>
  <c r="BB153" i="1"/>
  <c r="BC153" i="1"/>
  <c r="BD153" i="1"/>
  <c r="AA145" i="1"/>
  <c r="BB145" i="1"/>
  <c r="BC145" i="1"/>
  <c r="BD145" i="1"/>
  <c r="BA145" i="1"/>
  <c r="T151" i="1"/>
  <c r="X175" i="1"/>
  <c r="BB175" i="1"/>
  <c r="BC175" i="1"/>
  <c r="BD175" i="1"/>
  <c r="X167" i="1"/>
  <c r="BB167" i="1"/>
  <c r="BC167" i="1"/>
  <c r="BD167" i="1"/>
  <c r="X195" i="1"/>
  <c r="BB195" i="1"/>
  <c r="BC195" i="1"/>
  <c r="BD195" i="1"/>
  <c r="X185" i="1"/>
  <c r="BB185" i="1"/>
  <c r="BC185" i="1"/>
  <c r="BD185" i="1"/>
  <c r="BA203" i="1"/>
  <c r="BB203" i="1"/>
  <c r="BC203" i="1"/>
  <c r="BD203" i="1"/>
  <c r="V203" i="1"/>
  <c r="AD203" i="1"/>
  <c r="W208" i="1"/>
  <c r="Z207" i="1"/>
  <c r="BA133" i="1"/>
  <c r="BA11" i="1"/>
  <c r="BA97" i="1"/>
  <c r="BA57" i="1"/>
  <c r="BA37" i="1"/>
  <c r="BA166" i="1"/>
  <c r="BA40" i="1"/>
  <c r="BA62" i="1"/>
  <c r="BA112" i="1"/>
  <c r="BA143" i="1"/>
  <c r="BA113" i="1"/>
  <c r="BA121" i="1"/>
  <c r="BA72" i="1"/>
  <c r="BA65" i="1"/>
  <c r="BA162" i="1"/>
  <c r="BA26" i="1"/>
  <c r="BA163" i="1"/>
  <c r="BA20" i="1"/>
  <c r="BA176" i="1"/>
  <c r="BA48" i="1"/>
  <c r="BA148" i="1"/>
  <c r="AC137" i="1"/>
  <c r="T189" i="1"/>
  <c r="AB183" i="1"/>
  <c r="Y116" i="1"/>
  <c r="Z157" i="1"/>
  <c r="AC190" i="1"/>
  <c r="AC140" i="1"/>
  <c r="T97" i="1"/>
  <c r="U144" i="1"/>
  <c r="X169" i="1"/>
  <c r="W180" i="1"/>
  <c r="X187" i="1"/>
  <c r="AB57" i="1"/>
  <c r="T136" i="1"/>
  <c r="AB193" i="1"/>
  <c r="AA186" i="1"/>
  <c r="Y133" i="1"/>
  <c r="AC160" i="1"/>
  <c r="T193" i="1"/>
  <c r="AB189" i="1"/>
  <c r="Y184" i="1"/>
  <c r="W192" i="1"/>
  <c r="AA118" i="1"/>
  <c r="AB129" i="1"/>
  <c r="AD153" i="1"/>
  <c r="W188" i="1"/>
  <c r="T183" i="1"/>
  <c r="W182" i="1"/>
  <c r="T41" i="1"/>
  <c r="T115" i="1"/>
  <c r="V120" i="1"/>
  <c r="AB147" i="1"/>
  <c r="U190" i="1"/>
  <c r="Z181" i="1"/>
  <c r="AA172" i="1"/>
  <c r="V185" i="1"/>
  <c r="U22" i="1"/>
  <c r="T49" i="1"/>
  <c r="Z52" i="1"/>
  <c r="V59" i="1"/>
  <c r="AB118" i="1"/>
  <c r="Z116" i="1"/>
  <c r="U115" i="1"/>
  <c r="AD137" i="1"/>
  <c r="W136" i="1"/>
  <c r="Z133" i="1"/>
  <c r="U132" i="1"/>
  <c r="AC129" i="1"/>
  <c r="T128" i="1"/>
  <c r="Y125" i="1"/>
  <c r="X121" i="1"/>
  <c r="V161" i="1"/>
  <c r="AD157" i="1"/>
  <c r="T155" i="1"/>
  <c r="X151" i="1"/>
  <c r="U148" i="1"/>
  <c r="Y144" i="1"/>
  <c r="V141" i="1"/>
  <c r="U170" i="1"/>
  <c r="Y166" i="1"/>
  <c r="V180" i="1"/>
  <c r="AD180" i="1"/>
  <c r="W195" i="1"/>
  <c r="Z194" i="1"/>
  <c r="AC193" i="1"/>
  <c r="U193" i="1"/>
  <c r="X192" i="1"/>
  <c r="AA191" i="1"/>
  <c r="AD190" i="1"/>
  <c r="V190" i="1"/>
  <c r="AC189" i="1"/>
  <c r="U189" i="1"/>
  <c r="X188" i="1"/>
  <c r="Y187" i="1"/>
  <c r="AB186" i="1"/>
  <c r="T186" i="1"/>
  <c r="W185" i="1"/>
  <c r="Z184" i="1"/>
  <c r="AC183" i="1"/>
  <c r="U183" i="1"/>
  <c r="X182" i="1"/>
  <c r="AA181" i="1"/>
  <c r="V25" i="1"/>
  <c r="T36" i="1"/>
  <c r="AC53" i="1"/>
  <c r="AB94" i="1"/>
  <c r="AB113" i="1"/>
  <c r="X118" i="1"/>
  <c r="V116" i="1"/>
  <c r="AB137" i="1"/>
  <c r="AB135" i="1"/>
  <c r="X133" i="1"/>
  <c r="AD130" i="1"/>
  <c r="Y129" i="1"/>
  <c r="Z127" i="1"/>
  <c r="U125" i="1"/>
  <c r="Y119" i="1"/>
  <c r="Y160" i="1"/>
  <c r="V157" i="1"/>
  <c r="Z153" i="1"/>
  <c r="AA150" i="1"/>
  <c r="X147" i="1"/>
  <c r="AB143" i="1"/>
  <c r="Y140" i="1"/>
  <c r="AD175" i="1"/>
  <c r="W172" i="1"/>
  <c r="AA168" i="1"/>
  <c r="AB165" i="1"/>
  <c r="X180" i="1"/>
  <c r="AC195" i="1"/>
  <c r="U195" i="1"/>
  <c r="X194" i="1"/>
  <c r="AA193" i="1"/>
  <c r="AD192" i="1"/>
  <c r="V192" i="1"/>
  <c r="Y191" i="1"/>
  <c r="AB190" i="1"/>
  <c r="T190" i="1"/>
  <c r="AA189" i="1"/>
  <c r="AD188" i="1"/>
  <c r="V188" i="1"/>
  <c r="W187" i="1"/>
  <c r="Z186" i="1"/>
  <c r="AC185" i="1"/>
  <c r="U185" i="1"/>
  <c r="X184" i="1"/>
  <c r="AA183" i="1"/>
  <c r="AD182" i="1"/>
  <c r="V182" i="1"/>
  <c r="Y181" i="1"/>
  <c r="T18" i="1"/>
  <c r="V17" i="1"/>
  <c r="U37" i="1"/>
  <c r="AC39" i="1"/>
  <c r="AD84" i="1"/>
  <c r="T94" i="1"/>
  <c r="X111" i="1"/>
  <c r="U118" i="1"/>
  <c r="AD115" i="1"/>
  <c r="Y137" i="1"/>
  <c r="Z135" i="1"/>
  <c r="U133" i="1"/>
  <c r="AA130" i="1"/>
  <c r="V129" i="1"/>
  <c r="W127" i="1"/>
  <c r="Z124" i="1"/>
  <c r="U160" i="1"/>
  <c r="AC156" i="1"/>
  <c r="V153" i="1"/>
  <c r="AD149" i="1"/>
  <c r="T147" i="1"/>
  <c r="X143" i="1"/>
  <c r="U140" i="1"/>
  <c r="AC177" i="1"/>
  <c r="Z175" i="1"/>
  <c r="AD171" i="1"/>
  <c r="W168" i="1"/>
  <c r="AA164" i="1"/>
  <c r="Y180" i="1"/>
  <c r="AB195" i="1"/>
  <c r="T195" i="1"/>
  <c r="W194" i="1"/>
  <c r="Z193" i="1"/>
  <c r="AC192" i="1"/>
  <c r="U192" i="1"/>
  <c r="X191" i="1"/>
  <c r="AA190" i="1"/>
  <c r="Z189" i="1"/>
  <c r="AC188" i="1"/>
  <c r="U188" i="1"/>
  <c r="AD187" i="1"/>
  <c r="V187" i="1"/>
  <c r="Y186" i="1"/>
  <c r="AB185" i="1"/>
  <c r="T185" i="1"/>
  <c r="W184" i="1"/>
  <c r="Z183" i="1"/>
  <c r="AC182" i="1"/>
  <c r="U182" i="1"/>
  <c r="X181" i="1"/>
  <c r="AB127" i="1"/>
  <c r="Y22" i="1"/>
  <c r="V37" i="1"/>
  <c r="X93" i="1"/>
  <c r="Y110" i="1"/>
  <c r="T118" i="1"/>
  <c r="AC115" i="1"/>
  <c r="V137" i="1"/>
  <c r="W135" i="1"/>
  <c r="AC132" i="1"/>
  <c r="Z130" i="1"/>
  <c r="U129" i="1"/>
  <c r="T127" i="1"/>
  <c r="AB159" i="1"/>
  <c r="Y156" i="1"/>
  <c r="AC152" i="1"/>
  <c r="Z149" i="1"/>
  <c r="AD145" i="1"/>
  <c r="T143" i="1"/>
  <c r="AB139" i="1"/>
  <c r="Y177" i="1"/>
  <c r="V175" i="1"/>
  <c r="Z171" i="1"/>
  <c r="AD167" i="1"/>
  <c r="W164" i="1"/>
  <c r="Z180" i="1"/>
  <c r="AA195" i="1"/>
  <c r="AD194" i="1"/>
  <c r="V194" i="1"/>
  <c r="Y193" i="1"/>
  <c r="AB192" i="1"/>
  <c r="T192" i="1"/>
  <c r="W191" i="1"/>
  <c r="Z190" i="1"/>
  <c r="Y189" i="1"/>
  <c r="AB188" i="1"/>
  <c r="T188" i="1"/>
  <c r="AC187" i="1"/>
  <c r="U187" i="1"/>
  <c r="X186" i="1"/>
  <c r="AA185" i="1"/>
  <c r="AD184" i="1"/>
  <c r="V184" i="1"/>
  <c r="Y183" i="1"/>
  <c r="AB182" i="1"/>
  <c r="T182" i="1"/>
  <c r="W181" i="1"/>
  <c r="AD29" i="1"/>
  <c r="AA22" i="1"/>
  <c r="W53" i="1"/>
  <c r="T81" i="1"/>
  <c r="AA108" i="1"/>
  <c r="AB115" i="1"/>
  <c r="U137" i="1"/>
  <c r="T135" i="1"/>
  <c r="AB132" i="1"/>
  <c r="Y130" i="1"/>
  <c r="T129" i="1"/>
  <c r="Z126" i="1"/>
  <c r="Y122" i="1"/>
  <c r="X159" i="1"/>
  <c r="U156" i="1"/>
  <c r="Y152" i="1"/>
  <c r="V149" i="1"/>
  <c r="Z145" i="1"/>
  <c r="AA142" i="1"/>
  <c r="X139" i="1"/>
  <c r="U177" i="1"/>
  <c r="AC174" i="1"/>
  <c r="V171" i="1"/>
  <c r="Z167" i="1"/>
  <c r="AD163" i="1"/>
  <c r="AA180" i="1"/>
  <c r="Z195" i="1"/>
  <c r="AC194" i="1"/>
  <c r="U194" i="1"/>
  <c r="X193" i="1"/>
  <c r="AA192" i="1"/>
  <c r="AD191" i="1"/>
  <c r="V191" i="1"/>
  <c r="Y190" i="1"/>
  <c r="X189" i="1"/>
  <c r="AA188" i="1"/>
  <c r="AB187" i="1"/>
  <c r="T187" i="1"/>
  <c r="W186" i="1"/>
  <c r="Z185" i="1"/>
  <c r="AC184" i="1"/>
  <c r="U184" i="1"/>
  <c r="X183" i="1"/>
  <c r="AA182" i="1"/>
  <c r="AD181" i="1"/>
  <c r="V181" i="1"/>
  <c r="V195" i="1"/>
  <c r="AD13" i="1"/>
  <c r="AC22" i="1"/>
  <c r="AC102" i="1"/>
  <c r="AD116" i="1"/>
  <c r="Y115" i="1"/>
  <c r="T137" i="1"/>
  <c r="Z134" i="1"/>
  <c r="AA132" i="1"/>
  <c r="V130" i="1"/>
  <c r="AB128" i="1"/>
  <c r="AC125" i="1"/>
  <c r="X122" i="1"/>
  <c r="AD161" i="1"/>
  <c r="T159" i="1"/>
  <c r="AB155" i="1"/>
  <c r="U152" i="1"/>
  <c r="AC148" i="1"/>
  <c r="V145" i="1"/>
  <c r="AD141" i="1"/>
  <c r="T139" i="1"/>
  <c r="T176" i="1"/>
  <c r="Y174" i="1"/>
  <c r="AC170" i="1"/>
  <c r="V167" i="1"/>
  <c r="Z163" i="1"/>
  <c r="T180" i="1"/>
  <c r="AB180" i="1"/>
  <c r="Y195" i="1"/>
  <c r="AB194" i="1"/>
  <c r="T194" i="1"/>
  <c r="W193" i="1"/>
  <c r="Z192" i="1"/>
  <c r="AC191" i="1"/>
  <c r="U191" i="1"/>
  <c r="X190" i="1"/>
  <c r="W189" i="1"/>
  <c r="Z188" i="1"/>
  <c r="AA187" i="1"/>
  <c r="AD186" i="1"/>
  <c r="V186" i="1"/>
  <c r="Y185" i="1"/>
  <c r="AB184" i="1"/>
  <c r="T184" i="1"/>
  <c r="W183" i="1"/>
  <c r="Z182" i="1"/>
  <c r="AC181" i="1"/>
  <c r="U181" i="1"/>
  <c r="AD195" i="1"/>
  <c r="AD185" i="1"/>
  <c r="Y41" i="1"/>
  <c r="U60" i="1"/>
  <c r="U102" i="1"/>
  <c r="AC118" i="1"/>
  <c r="AA116" i="1"/>
  <c r="V115" i="1"/>
  <c r="AB136" i="1"/>
  <c r="AC133" i="1"/>
  <c r="X132" i="1"/>
  <c r="AD129" i="1"/>
  <c r="W128" i="1"/>
  <c r="Z125" i="1"/>
  <c r="Z161" i="1"/>
  <c r="AA158" i="1"/>
  <c r="X155" i="1"/>
  <c r="AB151" i="1"/>
  <c r="Y148" i="1"/>
  <c r="AC144" i="1"/>
  <c r="Z141" i="1"/>
  <c r="U174" i="1"/>
  <c r="Y170" i="1"/>
  <c r="AC166" i="1"/>
  <c r="V163" i="1"/>
  <c r="U180" i="1"/>
  <c r="AD193" i="1"/>
  <c r="AB191" i="1"/>
  <c r="AD189" i="1"/>
  <c r="AC186" i="1"/>
  <c r="AD183" i="1"/>
  <c r="AB181" i="1"/>
  <c r="AD79" i="1"/>
  <c r="W79" i="1"/>
  <c r="AB88" i="1"/>
  <c r="U88" i="1"/>
  <c r="Y101" i="1"/>
  <c r="U101" i="1"/>
  <c r="U131" i="1"/>
  <c r="AC131" i="1"/>
  <c r="V131" i="1"/>
  <c r="AD131" i="1"/>
  <c r="W131" i="1"/>
  <c r="X131" i="1"/>
  <c r="Y131" i="1"/>
  <c r="Z131" i="1"/>
  <c r="T131" i="1"/>
  <c r="AB131" i="1"/>
  <c r="X123" i="1"/>
  <c r="Y123" i="1"/>
  <c r="AA123" i="1"/>
  <c r="T123" i="1"/>
  <c r="AB123" i="1"/>
  <c r="W123" i="1"/>
  <c r="AC123" i="1"/>
  <c r="AD123" i="1"/>
  <c r="U123" i="1"/>
  <c r="Z123" i="1"/>
  <c r="X29" i="1"/>
  <c r="Z29" i="1"/>
  <c r="X21" i="1"/>
  <c r="AB21" i="1"/>
  <c r="X13" i="1"/>
  <c r="Z13" i="1"/>
  <c r="V123" i="1"/>
  <c r="V15" i="1"/>
  <c r="AB51" i="1"/>
  <c r="AA51" i="1"/>
  <c r="V55" i="1"/>
  <c r="AD55" i="1"/>
  <c r="T55" i="1"/>
  <c r="V47" i="1"/>
  <c r="X47" i="1"/>
  <c r="Z47" i="1"/>
  <c r="AA43" i="1"/>
  <c r="AB43" i="1"/>
  <c r="V43" i="1"/>
  <c r="AD71" i="1"/>
  <c r="AC71" i="1"/>
  <c r="U71" i="1"/>
  <c r="Y31" i="1"/>
  <c r="AB31" i="1"/>
  <c r="AD63" i="1"/>
  <c r="X63" i="1"/>
  <c r="U33" i="1"/>
  <c r="W33" i="1"/>
  <c r="X33" i="1"/>
  <c r="Y13" i="1"/>
  <c r="AB39" i="1"/>
  <c r="W63" i="1"/>
  <c r="Z104" i="1"/>
  <c r="T104" i="1"/>
  <c r="X104" i="1"/>
  <c r="X96" i="1"/>
  <c r="T96" i="1"/>
  <c r="Y96" i="1"/>
  <c r="Z114" i="1"/>
  <c r="W114" i="1"/>
  <c r="AC114" i="1"/>
  <c r="Z109" i="1"/>
  <c r="V109" i="1"/>
  <c r="AB109" i="1"/>
  <c r="U117" i="1"/>
  <c r="AC117" i="1"/>
  <c r="V117" i="1"/>
  <c r="AD117" i="1"/>
  <c r="W117" i="1"/>
  <c r="X117" i="1"/>
  <c r="Y117" i="1"/>
  <c r="Z117" i="1"/>
  <c r="T117" i="1"/>
  <c r="AB117" i="1"/>
  <c r="AA131" i="1"/>
  <c r="U44" i="1"/>
  <c r="W37" i="1"/>
  <c r="V76" i="1"/>
  <c r="AC60" i="1"/>
  <c r="V106" i="1"/>
  <c r="X98" i="1"/>
  <c r="Y118" i="1"/>
  <c r="W116" i="1"/>
  <c r="Z115" i="1"/>
  <c r="U124" i="1"/>
  <c r="AC124" i="1"/>
  <c r="V124" i="1"/>
  <c r="AD124" i="1"/>
  <c r="X124" i="1"/>
  <c r="Y124" i="1"/>
  <c r="T124" i="1"/>
  <c r="AB124" i="1"/>
  <c r="Z137" i="1"/>
  <c r="AC136" i="1"/>
  <c r="U136" i="1"/>
  <c r="X135" i="1"/>
  <c r="AA134" i="1"/>
  <c r="AD133" i="1"/>
  <c r="V133" i="1"/>
  <c r="Y132" i="1"/>
  <c r="W130" i="1"/>
  <c r="Z129" i="1"/>
  <c r="AC128" i="1"/>
  <c r="U128" i="1"/>
  <c r="X127" i="1"/>
  <c r="AA126" i="1"/>
  <c r="AD125" i="1"/>
  <c r="V125" i="1"/>
  <c r="AA121" i="1"/>
  <c r="Z119" i="1"/>
  <c r="V45" i="1"/>
  <c r="AB52" i="1"/>
  <c r="T76" i="1"/>
  <c r="W118" i="1"/>
  <c r="AC116" i="1"/>
  <c r="U116" i="1"/>
  <c r="X115" i="1"/>
  <c r="AA122" i="1"/>
  <c r="T122" i="1"/>
  <c r="AB122" i="1"/>
  <c r="V122" i="1"/>
  <c r="AD122" i="1"/>
  <c r="W122" i="1"/>
  <c r="Z122" i="1"/>
  <c r="X137" i="1"/>
  <c r="AA136" i="1"/>
  <c r="AD135" i="1"/>
  <c r="V135" i="1"/>
  <c r="Y134" i="1"/>
  <c r="AB133" i="1"/>
  <c r="T133" i="1"/>
  <c r="W132" i="1"/>
  <c r="AC130" i="1"/>
  <c r="U130" i="1"/>
  <c r="X129" i="1"/>
  <c r="AA128" i="1"/>
  <c r="AD127" i="1"/>
  <c r="V127" i="1"/>
  <c r="Y126" i="1"/>
  <c r="AB125" i="1"/>
  <c r="T125" i="1"/>
  <c r="Y57" i="1"/>
  <c r="T59" i="1"/>
  <c r="W68" i="1"/>
  <c r="AD118" i="1"/>
  <c r="V118" i="1"/>
  <c r="AB116" i="1"/>
  <c r="T116" i="1"/>
  <c r="W115" i="1"/>
  <c r="V121" i="1"/>
  <c r="AD121" i="1"/>
  <c r="W121" i="1"/>
  <c r="Y121" i="1"/>
  <c r="Z121" i="1"/>
  <c r="U121" i="1"/>
  <c r="AC121" i="1"/>
  <c r="W137" i="1"/>
  <c r="Z136" i="1"/>
  <c r="AC135" i="1"/>
  <c r="U135" i="1"/>
  <c r="X134" i="1"/>
  <c r="AA133" i="1"/>
  <c r="AD132" i="1"/>
  <c r="V132" i="1"/>
  <c r="AB130" i="1"/>
  <c r="T130" i="1"/>
  <c r="W129" i="1"/>
  <c r="Z128" i="1"/>
  <c r="AC127" i="1"/>
  <c r="U127" i="1"/>
  <c r="X126" i="1"/>
  <c r="AA125" i="1"/>
  <c r="AA124" i="1"/>
  <c r="AC122" i="1"/>
  <c r="Y120" i="1"/>
  <c r="Z120" i="1"/>
  <c r="T120" i="1"/>
  <c r="AB120" i="1"/>
  <c r="U120" i="1"/>
  <c r="AC120" i="1"/>
  <c r="X120" i="1"/>
  <c r="Y136" i="1"/>
  <c r="W134" i="1"/>
  <c r="Y128" i="1"/>
  <c r="W126" i="1"/>
  <c r="AA120" i="1"/>
  <c r="T89" i="1"/>
  <c r="X113" i="1"/>
  <c r="W108" i="1"/>
  <c r="T119" i="1"/>
  <c r="AB119" i="1"/>
  <c r="U119" i="1"/>
  <c r="AC119" i="1"/>
  <c r="W119" i="1"/>
  <c r="X119" i="1"/>
  <c r="AA119" i="1"/>
  <c r="X136" i="1"/>
  <c r="AA135" i="1"/>
  <c r="AD134" i="1"/>
  <c r="V134" i="1"/>
  <c r="X128" i="1"/>
  <c r="AA127" i="1"/>
  <c r="AD126" i="1"/>
  <c r="V126" i="1"/>
  <c r="W120" i="1"/>
  <c r="V176" i="1"/>
  <c r="AD176" i="1"/>
  <c r="W176" i="1"/>
  <c r="X176" i="1"/>
  <c r="Y176" i="1"/>
  <c r="Z176" i="1"/>
  <c r="AA176" i="1"/>
  <c r="U176" i="1"/>
  <c r="AC176" i="1"/>
  <c r="V173" i="1"/>
  <c r="AD173" i="1"/>
  <c r="W173" i="1"/>
  <c r="X173" i="1"/>
  <c r="Y173" i="1"/>
  <c r="Z173" i="1"/>
  <c r="AA173" i="1"/>
  <c r="U173" i="1"/>
  <c r="AC173" i="1"/>
  <c r="V165" i="1"/>
  <c r="AD165" i="1"/>
  <c r="W165" i="1"/>
  <c r="X165" i="1"/>
  <c r="Y165" i="1"/>
  <c r="Z165" i="1"/>
  <c r="AA165" i="1"/>
  <c r="U165" i="1"/>
  <c r="AC165" i="1"/>
  <c r="AC134" i="1"/>
  <c r="U134" i="1"/>
  <c r="AC126" i="1"/>
  <c r="U126" i="1"/>
  <c r="Y162" i="1"/>
  <c r="Z162" i="1"/>
  <c r="AA162" i="1"/>
  <c r="T162" i="1"/>
  <c r="AB162" i="1"/>
  <c r="U162" i="1"/>
  <c r="AC162" i="1"/>
  <c r="V162" i="1"/>
  <c r="AD162" i="1"/>
  <c r="X162" i="1"/>
  <c r="Y154" i="1"/>
  <c r="Z154" i="1"/>
  <c r="AA154" i="1"/>
  <c r="T154" i="1"/>
  <c r="AB154" i="1"/>
  <c r="U154" i="1"/>
  <c r="AC154" i="1"/>
  <c r="V154" i="1"/>
  <c r="AD154" i="1"/>
  <c r="X154" i="1"/>
  <c r="Y146" i="1"/>
  <c r="Z146" i="1"/>
  <c r="AA146" i="1"/>
  <c r="T146" i="1"/>
  <c r="AB146" i="1"/>
  <c r="U146" i="1"/>
  <c r="AC146" i="1"/>
  <c r="V146" i="1"/>
  <c r="AD146" i="1"/>
  <c r="X146" i="1"/>
  <c r="Y138" i="1"/>
  <c r="Z138" i="1"/>
  <c r="AA138" i="1"/>
  <c r="T138" i="1"/>
  <c r="AB138" i="1"/>
  <c r="U138" i="1"/>
  <c r="AC138" i="1"/>
  <c r="V138" i="1"/>
  <c r="AD138" i="1"/>
  <c r="X138" i="1"/>
  <c r="U53" i="1"/>
  <c r="W45" i="1"/>
  <c r="Z41" i="1"/>
  <c r="V83" i="1"/>
  <c r="AD136" i="1"/>
  <c r="AB134" i="1"/>
  <c r="AD128" i="1"/>
  <c r="AB126" i="1"/>
  <c r="AB121" i="1"/>
  <c r="AD119" i="1"/>
  <c r="W162" i="1"/>
  <c r="W146" i="1"/>
  <c r="T173" i="1"/>
  <c r="AA161" i="1"/>
  <c r="AD160" i="1"/>
  <c r="V160" i="1"/>
  <c r="Y159" i="1"/>
  <c r="AB158" i="1"/>
  <c r="T158" i="1"/>
  <c r="W157" i="1"/>
  <c r="Z156" i="1"/>
  <c r="AC155" i="1"/>
  <c r="U155" i="1"/>
  <c r="AA153" i="1"/>
  <c r="AD152" i="1"/>
  <c r="V152" i="1"/>
  <c r="Y151" i="1"/>
  <c r="AB150" i="1"/>
  <c r="T150" i="1"/>
  <c r="W149" i="1"/>
  <c r="Z148" i="1"/>
  <c r="AC147" i="1"/>
  <c r="U147" i="1"/>
  <c r="AD144" i="1"/>
  <c r="V144" i="1"/>
  <c r="Y143" i="1"/>
  <c r="AB142" i="1"/>
  <c r="T142" i="1"/>
  <c r="W141" i="1"/>
  <c r="Z140" i="1"/>
  <c r="AC139" i="1"/>
  <c r="U139" i="1"/>
  <c r="Z177" i="1"/>
  <c r="W175" i="1"/>
  <c r="Z174" i="1"/>
  <c r="X172" i="1"/>
  <c r="AA171" i="1"/>
  <c r="AD170" i="1"/>
  <c r="V170" i="1"/>
  <c r="Y169" i="1"/>
  <c r="AB168" i="1"/>
  <c r="T168" i="1"/>
  <c r="W167" i="1"/>
  <c r="Z166" i="1"/>
  <c r="X164" i="1"/>
  <c r="AA163" i="1"/>
  <c r="Y161" i="1"/>
  <c r="AB160" i="1"/>
  <c r="T160" i="1"/>
  <c r="W159" i="1"/>
  <c r="Z158" i="1"/>
  <c r="AC157" i="1"/>
  <c r="U157" i="1"/>
  <c r="X156" i="1"/>
  <c r="AA155" i="1"/>
  <c r="Y153" i="1"/>
  <c r="AB152" i="1"/>
  <c r="T152" i="1"/>
  <c r="W151" i="1"/>
  <c r="Z150" i="1"/>
  <c r="AC149" i="1"/>
  <c r="U149" i="1"/>
  <c r="X148" i="1"/>
  <c r="AA147" i="1"/>
  <c r="Y145" i="1"/>
  <c r="AB144" i="1"/>
  <c r="T144" i="1"/>
  <c r="W143" i="1"/>
  <c r="Z142" i="1"/>
  <c r="AC141" i="1"/>
  <c r="U141" i="1"/>
  <c r="X140" i="1"/>
  <c r="AA139" i="1"/>
  <c r="X177" i="1"/>
  <c r="AC175" i="1"/>
  <c r="U175" i="1"/>
  <c r="X174" i="1"/>
  <c r="AD172" i="1"/>
  <c r="V172" i="1"/>
  <c r="Y171" i="1"/>
  <c r="AB170" i="1"/>
  <c r="T170" i="1"/>
  <c r="W169" i="1"/>
  <c r="Z168" i="1"/>
  <c r="AC167" i="1"/>
  <c r="U167" i="1"/>
  <c r="X166" i="1"/>
  <c r="AD164" i="1"/>
  <c r="V164" i="1"/>
  <c r="Y163" i="1"/>
  <c r="X161" i="1"/>
  <c r="AA160" i="1"/>
  <c r="AD159" i="1"/>
  <c r="V159" i="1"/>
  <c r="Y158" i="1"/>
  <c r="AB157" i="1"/>
  <c r="T157" i="1"/>
  <c r="W156" i="1"/>
  <c r="Z155" i="1"/>
  <c r="X153" i="1"/>
  <c r="AA152" i="1"/>
  <c r="AD151" i="1"/>
  <c r="V151" i="1"/>
  <c r="Y150" i="1"/>
  <c r="AB149" i="1"/>
  <c r="T149" i="1"/>
  <c r="W148" i="1"/>
  <c r="Z147" i="1"/>
  <c r="X145" i="1"/>
  <c r="AA144" i="1"/>
  <c r="AD143" i="1"/>
  <c r="V143" i="1"/>
  <c r="Y142" i="1"/>
  <c r="AB141" i="1"/>
  <c r="T141" i="1"/>
  <c r="W140" i="1"/>
  <c r="Z139" i="1"/>
  <c r="W177" i="1"/>
  <c r="AB175" i="1"/>
  <c r="T175" i="1"/>
  <c r="W174" i="1"/>
  <c r="AC172" i="1"/>
  <c r="U172" i="1"/>
  <c r="X171" i="1"/>
  <c r="AA170" i="1"/>
  <c r="AD169" i="1"/>
  <c r="V169" i="1"/>
  <c r="Y168" i="1"/>
  <c r="AB167" i="1"/>
  <c r="T167" i="1"/>
  <c r="W166" i="1"/>
  <c r="AC164" i="1"/>
  <c r="U164" i="1"/>
  <c r="X163" i="1"/>
  <c r="W161" i="1"/>
  <c r="Z160" i="1"/>
  <c r="AC159" i="1"/>
  <c r="U159" i="1"/>
  <c r="AA157" i="1"/>
  <c r="AD156" i="1"/>
  <c r="V156" i="1"/>
  <c r="Y155" i="1"/>
  <c r="W153" i="1"/>
  <c r="Z152" i="1"/>
  <c r="AC151" i="1"/>
  <c r="U151" i="1"/>
  <c r="X150" i="1"/>
  <c r="AA149" i="1"/>
  <c r="AD148" i="1"/>
  <c r="V148" i="1"/>
  <c r="Y147" i="1"/>
  <c r="W145" i="1"/>
  <c r="Z144" i="1"/>
  <c r="AC143" i="1"/>
  <c r="U143" i="1"/>
  <c r="X142" i="1"/>
  <c r="AA141" i="1"/>
  <c r="AD140" i="1"/>
  <c r="V140" i="1"/>
  <c r="Y139" i="1"/>
  <c r="AD177" i="1"/>
  <c r="V177" i="1"/>
  <c r="AA175" i="1"/>
  <c r="AD174" i="1"/>
  <c r="V174" i="1"/>
  <c r="AB172" i="1"/>
  <c r="T172" i="1"/>
  <c r="W171" i="1"/>
  <c r="Z170" i="1"/>
  <c r="AC169" i="1"/>
  <c r="U169" i="1"/>
  <c r="X168" i="1"/>
  <c r="AA167" i="1"/>
  <c r="AD166" i="1"/>
  <c r="V166" i="1"/>
  <c r="AB164" i="1"/>
  <c r="T164" i="1"/>
  <c r="W163" i="1"/>
  <c r="W158" i="1"/>
  <c r="W150" i="1"/>
  <c r="W142" i="1"/>
  <c r="AB169" i="1"/>
  <c r="T169" i="1"/>
  <c r="AC161" i="1"/>
  <c r="U161" i="1"/>
  <c r="X160" i="1"/>
  <c r="AA159" i="1"/>
  <c r="AD158" i="1"/>
  <c r="V158" i="1"/>
  <c r="Y157" i="1"/>
  <c r="AB156" i="1"/>
  <c r="T156" i="1"/>
  <c r="W155" i="1"/>
  <c r="AC153" i="1"/>
  <c r="U153" i="1"/>
  <c r="X152" i="1"/>
  <c r="AA151" i="1"/>
  <c r="AD150" i="1"/>
  <c r="V150" i="1"/>
  <c r="Y149" i="1"/>
  <c r="AB148" i="1"/>
  <c r="T148" i="1"/>
  <c r="W147" i="1"/>
  <c r="AC145" i="1"/>
  <c r="U145" i="1"/>
  <c r="X144" i="1"/>
  <c r="AA143" i="1"/>
  <c r="AD142" i="1"/>
  <c r="V142" i="1"/>
  <c r="Y141" i="1"/>
  <c r="AB140" i="1"/>
  <c r="T140" i="1"/>
  <c r="W139" i="1"/>
  <c r="AB177" i="1"/>
  <c r="T177" i="1"/>
  <c r="Y175" i="1"/>
  <c r="AB174" i="1"/>
  <c r="T174" i="1"/>
  <c r="Z172" i="1"/>
  <c r="AC171" i="1"/>
  <c r="U171" i="1"/>
  <c r="X170" i="1"/>
  <c r="AA169" i="1"/>
  <c r="AD168" i="1"/>
  <c r="V168" i="1"/>
  <c r="Y167" i="1"/>
  <c r="AB166" i="1"/>
  <c r="T166" i="1"/>
  <c r="Z164" i="1"/>
  <c r="AC163" i="1"/>
  <c r="U163" i="1"/>
  <c r="AB161" i="1"/>
  <c r="AC158" i="1"/>
  <c r="U158" i="1"/>
  <c r="AD155" i="1"/>
  <c r="AB153" i="1"/>
  <c r="AC150" i="1"/>
  <c r="AD147" i="1"/>
  <c r="AB145" i="1"/>
  <c r="T145" i="1"/>
  <c r="AC142" i="1"/>
  <c r="AD139" i="1"/>
  <c r="AB171" i="1"/>
  <c r="AC168" i="1"/>
  <c r="AB163" i="1"/>
  <c r="AA16" i="1"/>
  <c r="W16" i="1"/>
  <c r="AC16" i="1"/>
  <c r="AB16" i="1"/>
  <c r="U16" i="1"/>
  <c r="V16" i="1"/>
  <c r="AA32" i="1"/>
  <c r="AB32" i="1"/>
  <c r="U32" i="1"/>
  <c r="W32" i="1"/>
  <c r="V32" i="1"/>
  <c r="AC32" i="1"/>
  <c r="AA24" i="1"/>
  <c r="V24" i="1"/>
  <c r="AC24" i="1"/>
  <c r="AB24" i="1"/>
  <c r="W24" i="1"/>
  <c r="X38" i="1"/>
  <c r="Y78" i="1"/>
  <c r="AC90" i="1"/>
  <c r="T15" i="1"/>
  <c r="AD10" i="1"/>
  <c r="U23" i="1"/>
  <c r="W23" i="1"/>
  <c r="X25" i="1"/>
  <c r="Z10" i="1"/>
  <c r="AA31" i="1"/>
  <c r="AB29" i="1"/>
  <c r="AC30" i="1"/>
  <c r="T57" i="1"/>
  <c r="T39" i="1"/>
  <c r="U39" i="1"/>
  <c r="V44" i="1"/>
  <c r="W52" i="1"/>
  <c r="W36" i="1"/>
  <c r="X37" i="1"/>
  <c r="Y44" i="1"/>
  <c r="Z49" i="1"/>
  <c r="AA35" i="1"/>
  <c r="AB41" i="1"/>
  <c r="AD57" i="1"/>
  <c r="T78" i="1"/>
  <c r="V60" i="1"/>
  <c r="W69" i="1"/>
  <c r="X71" i="1"/>
  <c r="Y71" i="1"/>
  <c r="Z68" i="1"/>
  <c r="AB68" i="1"/>
  <c r="AC68" i="1"/>
  <c r="AD60" i="1"/>
  <c r="U87" i="1"/>
  <c r="W90" i="1"/>
  <c r="AB90" i="1"/>
  <c r="AC84" i="1"/>
  <c r="AC104" i="1"/>
  <c r="AB103" i="1"/>
  <c r="AB102" i="1"/>
  <c r="X101" i="1"/>
  <c r="W98" i="1"/>
  <c r="W96" i="1"/>
  <c r="W95" i="1"/>
  <c r="AD93" i="1"/>
  <c r="V114" i="1"/>
  <c r="W113" i="1"/>
  <c r="AD111" i="1"/>
  <c r="U109" i="1"/>
  <c r="T108" i="1"/>
  <c r="X78" i="1"/>
  <c r="AB70" i="1"/>
  <c r="X95" i="1"/>
  <c r="T112" i="1"/>
  <c r="W18" i="1"/>
  <c r="Y30" i="1"/>
  <c r="AA30" i="1"/>
  <c r="AC25" i="1"/>
  <c r="X70" i="1"/>
  <c r="Y70" i="1"/>
  <c r="Z63" i="1"/>
  <c r="U84" i="1"/>
  <c r="W89" i="1"/>
  <c r="AA90" i="1"/>
  <c r="Y106" i="1"/>
  <c r="AB104" i="1"/>
  <c r="AA103" i="1"/>
  <c r="AA102" i="1"/>
  <c r="W101" i="1"/>
  <c r="V98" i="1"/>
  <c r="V96" i="1"/>
  <c r="T95" i="1"/>
  <c r="AC93" i="1"/>
  <c r="U114" i="1"/>
  <c r="T113" i="1"/>
  <c r="AC111" i="1"/>
  <c r="AD109" i="1"/>
  <c r="T109" i="1"/>
  <c r="AC107" i="1"/>
  <c r="Y46" i="1"/>
  <c r="V62" i="1"/>
  <c r="W70" i="1"/>
  <c r="V31" i="1"/>
  <c r="U17" i="1"/>
  <c r="V26" i="1"/>
  <c r="V10" i="1"/>
  <c r="Z9" i="1"/>
  <c r="Y29" i="1"/>
  <c r="AA23" i="1"/>
  <c r="AB23" i="1"/>
  <c r="T52" i="1"/>
  <c r="U55" i="1"/>
  <c r="U36" i="1"/>
  <c r="V38" i="1"/>
  <c r="W46" i="1"/>
  <c r="X53" i="1"/>
  <c r="Y55" i="1"/>
  <c r="Y39" i="1"/>
  <c r="Z44" i="1"/>
  <c r="AB55" i="1"/>
  <c r="AB36" i="1"/>
  <c r="AD47" i="1"/>
  <c r="U76" i="1"/>
  <c r="V78" i="1"/>
  <c r="W81" i="1"/>
  <c r="W65" i="1"/>
  <c r="X69" i="1"/>
  <c r="Y63" i="1"/>
  <c r="Z60" i="1"/>
  <c r="AC63" i="1"/>
  <c r="W84" i="1"/>
  <c r="Y104" i="1"/>
  <c r="Z103" i="1"/>
  <c r="Z102" i="1"/>
  <c r="V101" i="1"/>
  <c r="Z97" i="1"/>
  <c r="U96" i="1"/>
  <c r="AC94" i="1"/>
  <c r="Z93" i="1"/>
  <c r="AD114" i="1"/>
  <c r="T114" i="1"/>
  <c r="AC112" i="1"/>
  <c r="Z111" i="1"/>
  <c r="AC109" i="1"/>
  <c r="AB108" i="1"/>
  <c r="AB107" i="1"/>
  <c r="V54" i="1"/>
  <c r="Y54" i="1"/>
  <c r="AB62" i="1"/>
  <c r="X90" i="1"/>
  <c r="AA107" i="1"/>
  <c r="T26" i="1"/>
  <c r="AD26" i="1"/>
  <c r="U31" i="1"/>
  <c r="U15" i="1"/>
  <c r="W15" i="1"/>
  <c r="Z26" i="1"/>
  <c r="Y21" i="1"/>
  <c r="AA15" i="1"/>
  <c r="T47" i="1"/>
  <c r="U52" i="1"/>
  <c r="V53" i="1"/>
  <c r="V36" i="1"/>
  <c r="W44" i="1"/>
  <c r="X45" i="1"/>
  <c r="Y52" i="1"/>
  <c r="Y36" i="1"/>
  <c r="Z39" i="1"/>
  <c r="AB49" i="1"/>
  <c r="AC52" i="1"/>
  <c r="AD41" i="1"/>
  <c r="T68" i="1"/>
  <c r="U69" i="1"/>
  <c r="V70" i="1"/>
  <c r="W78" i="1"/>
  <c r="W62" i="1"/>
  <c r="X62" i="1"/>
  <c r="Z81" i="1"/>
  <c r="AB81" i="1"/>
  <c r="AB60" i="1"/>
  <c r="AD76" i="1"/>
  <c r="T88" i="1"/>
  <c r="V89" i="1"/>
  <c r="AB105" i="1"/>
  <c r="W104" i="1"/>
  <c r="X103" i="1"/>
  <c r="T102" i="1"/>
  <c r="AB99" i="1"/>
  <c r="AD96" i="1"/>
  <c r="AB95" i="1"/>
  <c r="AA94" i="1"/>
  <c r="W93" i="1"/>
  <c r="AB114" i="1"/>
  <c r="AA113" i="1"/>
  <c r="AA112" i="1"/>
  <c r="W111" i="1"/>
  <c r="Y109" i="1"/>
  <c r="Z108" i="1"/>
  <c r="Z107" i="1"/>
  <c r="T70" i="1"/>
  <c r="Y103" i="1"/>
  <c r="T23" i="1"/>
  <c r="AD21" i="1"/>
  <c r="U30" i="1"/>
  <c r="U14" i="1"/>
  <c r="V23" i="1"/>
  <c r="W31" i="1"/>
  <c r="W10" i="1"/>
  <c r="Z21" i="1"/>
  <c r="AA14" i="1"/>
  <c r="AB15" i="1"/>
  <c r="AC14" i="1"/>
  <c r="T44" i="1"/>
  <c r="U47" i="1"/>
  <c r="V52" i="1"/>
  <c r="W55" i="1"/>
  <c r="W39" i="1"/>
  <c r="Y49" i="1"/>
  <c r="Z57" i="1"/>
  <c r="Z36" i="1"/>
  <c r="AB47" i="1"/>
  <c r="AC45" i="1"/>
  <c r="AD39" i="1"/>
  <c r="T62" i="1"/>
  <c r="U68" i="1"/>
  <c r="V69" i="1"/>
  <c r="W76" i="1"/>
  <c r="W60" i="1"/>
  <c r="Z79" i="1"/>
  <c r="AB78" i="1"/>
  <c r="AC79" i="1"/>
  <c r="V88" i="1"/>
  <c r="AD90" i="1"/>
  <c r="AA105" i="1"/>
  <c r="V104" i="1"/>
  <c r="W103" i="1"/>
  <c r="AD101" i="1"/>
  <c r="AC96" i="1"/>
  <c r="Z95" i="1"/>
  <c r="Z94" i="1"/>
  <c r="V93" i="1"/>
  <c r="Y114" i="1"/>
  <c r="Z113" i="1"/>
  <c r="Z112" i="1"/>
  <c r="V111" i="1"/>
  <c r="X109" i="1"/>
  <c r="Y108" i="1"/>
  <c r="U107" i="1"/>
  <c r="Y38" i="1"/>
  <c r="AD46" i="1"/>
  <c r="Y62" i="1"/>
  <c r="V90" i="1"/>
  <c r="AB112" i="1"/>
  <c r="T21" i="1"/>
  <c r="AD18" i="1"/>
  <c r="V9" i="1"/>
  <c r="V18" i="1"/>
  <c r="W26" i="1"/>
  <c r="W9" i="1"/>
  <c r="Z18" i="1"/>
  <c r="Y14" i="1"/>
  <c r="AB13" i="1"/>
  <c r="AD9" i="1"/>
  <c r="T43" i="1"/>
  <c r="U45" i="1"/>
  <c r="V46" i="1"/>
  <c r="W54" i="1"/>
  <c r="W38" i="1"/>
  <c r="X39" i="1"/>
  <c r="Y47" i="1"/>
  <c r="Z55" i="1"/>
  <c r="AB44" i="1"/>
  <c r="AC44" i="1"/>
  <c r="T60" i="1"/>
  <c r="U63" i="1"/>
  <c r="V68" i="1"/>
  <c r="W71" i="1"/>
  <c r="X79" i="1"/>
  <c r="Y79" i="1"/>
  <c r="Z76" i="1"/>
  <c r="AB76" i="1"/>
  <c r="AC76" i="1"/>
  <c r="AD68" i="1"/>
  <c r="U89" i="1"/>
  <c r="T105" i="1"/>
  <c r="U104" i="1"/>
  <c r="T103" i="1"/>
  <c r="AC101" i="1"/>
  <c r="AB96" i="1"/>
  <c r="Y95" i="1"/>
  <c r="U94" i="1"/>
  <c r="U93" i="1"/>
  <c r="X114" i="1"/>
  <c r="Y113" i="1"/>
  <c r="U112" i="1"/>
  <c r="U111" i="1"/>
  <c r="W109" i="1"/>
  <c r="X108" i="1"/>
  <c r="T107" i="1"/>
  <c r="AD58" i="1"/>
  <c r="Y58" i="1"/>
  <c r="X58" i="1"/>
  <c r="W58" i="1"/>
  <c r="V58" i="1"/>
  <c r="AB58" i="1"/>
  <c r="T58" i="1"/>
  <c r="AD50" i="1"/>
  <c r="Y50" i="1"/>
  <c r="X50" i="1"/>
  <c r="W50" i="1"/>
  <c r="V50" i="1"/>
  <c r="AB50" i="1"/>
  <c r="T50" i="1"/>
  <c r="AD42" i="1"/>
  <c r="Y42" i="1"/>
  <c r="X42" i="1"/>
  <c r="W42" i="1"/>
  <c r="V42" i="1"/>
  <c r="AB42" i="1"/>
  <c r="T42" i="1"/>
  <c r="AA58" i="1"/>
  <c r="W80" i="1"/>
  <c r="AD80" i="1"/>
  <c r="AC80" i="1"/>
  <c r="U80" i="1"/>
  <c r="AB80" i="1"/>
  <c r="T80" i="1"/>
  <c r="V80" i="1"/>
  <c r="X80" i="1"/>
  <c r="W20" i="1"/>
  <c r="V20" i="1"/>
  <c r="AC20" i="1"/>
  <c r="U20" i="1"/>
  <c r="AB20" i="1"/>
  <c r="Y20" i="1"/>
  <c r="AA20" i="1"/>
  <c r="U50" i="1"/>
  <c r="AC50" i="1"/>
  <c r="W19" i="1"/>
  <c r="V19" i="1"/>
  <c r="AC19" i="1"/>
  <c r="U19" i="1"/>
  <c r="AB19" i="1"/>
  <c r="AA19" i="1"/>
  <c r="Z19" i="1"/>
  <c r="AD19" i="1"/>
  <c r="T19" i="1"/>
  <c r="X27" i="1"/>
  <c r="W56" i="1"/>
  <c r="V56" i="1"/>
  <c r="AC56" i="1"/>
  <c r="U56" i="1"/>
  <c r="AB56" i="1"/>
  <c r="T56" i="1"/>
  <c r="AD56" i="1"/>
  <c r="Z56" i="1"/>
  <c r="Z80" i="1"/>
  <c r="AA50" i="1"/>
  <c r="AB33" i="1"/>
  <c r="AA33" i="1"/>
  <c r="Y33" i="1"/>
  <c r="Z33" i="1"/>
  <c r="AD33" i="1"/>
  <c r="T33" i="1"/>
  <c r="AB25" i="1"/>
  <c r="AA25" i="1"/>
  <c r="Y25" i="1"/>
  <c r="Z25" i="1"/>
  <c r="AD25" i="1"/>
  <c r="T25" i="1"/>
  <c r="AB17" i="1"/>
  <c r="AA17" i="1"/>
  <c r="Y17" i="1"/>
  <c r="Z17" i="1"/>
  <c r="AD17" i="1"/>
  <c r="T17" i="1"/>
  <c r="AD20" i="1"/>
  <c r="X20" i="1"/>
  <c r="AC17" i="1"/>
  <c r="T51" i="1"/>
  <c r="T35" i="1"/>
  <c r="AA48" i="1"/>
  <c r="AC42" i="1"/>
  <c r="Y80" i="1"/>
  <c r="W11" i="1"/>
  <c r="V11" i="1"/>
  <c r="AC11" i="1"/>
  <c r="U11" i="1"/>
  <c r="AB11" i="1"/>
  <c r="AA11" i="1"/>
  <c r="Z11" i="1"/>
  <c r="AD11" i="1"/>
  <c r="T11" i="1"/>
  <c r="X56" i="1"/>
  <c r="Y11" i="1"/>
  <c r="X19" i="1"/>
  <c r="U58" i="1"/>
  <c r="U42" i="1"/>
  <c r="V51" i="1"/>
  <c r="V35" i="1"/>
  <c r="Y56" i="1"/>
  <c r="AA83" i="1"/>
  <c r="Z83" i="1"/>
  <c r="X83" i="1"/>
  <c r="W83" i="1"/>
  <c r="AC83" i="1"/>
  <c r="AB83" i="1"/>
  <c r="Y83" i="1"/>
  <c r="AD83" i="1"/>
  <c r="AA75" i="1"/>
  <c r="Z75" i="1"/>
  <c r="X75" i="1"/>
  <c r="W75" i="1"/>
  <c r="AD75" i="1"/>
  <c r="V75" i="1"/>
  <c r="U75" i="1"/>
  <c r="T75" i="1"/>
  <c r="AC75" i="1"/>
  <c r="AB75" i="1"/>
  <c r="Y75" i="1"/>
  <c r="AA67" i="1"/>
  <c r="Z67" i="1"/>
  <c r="X67" i="1"/>
  <c r="W67" i="1"/>
  <c r="AC67" i="1"/>
  <c r="U67" i="1"/>
  <c r="V67" i="1"/>
  <c r="AD67" i="1"/>
  <c r="AA59" i="1"/>
  <c r="Z59" i="1"/>
  <c r="X59" i="1"/>
  <c r="W59" i="1"/>
  <c r="AC59" i="1"/>
  <c r="AB59" i="1"/>
  <c r="Y59" i="1"/>
  <c r="AD59" i="1"/>
  <c r="T67" i="1"/>
  <c r="AD34" i="1"/>
  <c r="Y34" i="1"/>
  <c r="X34" i="1"/>
  <c r="W34" i="1"/>
  <c r="V34" i="1"/>
  <c r="AB34" i="1"/>
  <c r="T34" i="1"/>
  <c r="W72" i="1"/>
  <c r="AD72" i="1"/>
  <c r="AC72" i="1"/>
  <c r="U72" i="1"/>
  <c r="AB72" i="1"/>
  <c r="T72" i="1"/>
  <c r="V72" i="1"/>
  <c r="Z72" i="1"/>
  <c r="Y72" i="1"/>
  <c r="X72" i="1"/>
  <c r="AA72" i="1"/>
  <c r="W64" i="1"/>
  <c r="AD64" i="1"/>
  <c r="AC64" i="1"/>
  <c r="U64" i="1"/>
  <c r="AB64" i="1"/>
  <c r="T64" i="1"/>
  <c r="Z64" i="1"/>
  <c r="AA64" i="1"/>
  <c r="X64" i="1"/>
  <c r="Y64" i="1"/>
  <c r="V64" i="1"/>
  <c r="T100" i="1"/>
  <c r="AB100" i="1"/>
  <c r="U100" i="1"/>
  <c r="AC100" i="1"/>
  <c r="V100" i="1"/>
  <c r="AD100" i="1"/>
  <c r="W100" i="1"/>
  <c r="X100" i="1"/>
  <c r="Y100" i="1"/>
  <c r="Z100" i="1"/>
  <c r="AA100" i="1"/>
  <c r="W12" i="1"/>
  <c r="V12" i="1"/>
  <c r="AC12" i="1"/>
  <c r="U12" i="1"/>
  <c r="AB12" i="1"/>
  <c r="Y12" i="1"/>
  <c r="AD28" i="1"/>
  <c r="AA34" i="1"/>
  <c r="T20" i="1"/>
  <c r="AD48" i="1"/>
  <c r="W48" i="1"/>
  <c r="V48" i="1"/>
  <c r="AC48" i="1"/>
  <c r="U48" i="1"/>
  <c r="AB48" i="1"/>
  <c r="T48" i="1"/>
  <c r="Z48" i="1"/>
  <c r="Y48" i="1"/>
  <c r="Z42" i="1"/>
  <c r="T28" i="1"/>
  <c r="T12" i="1"/>
  <c r="X17" i="1"/>
  <c r="Z20" i="1"/>
  <c r="AC33" i="1"/>
  <c r="AA42" i="1"/>
  <c r="AC58" i="1"/>
  <c r="AC34" i="1"/>
  <c r="Y82" i="1"/>
  <c r="W82" i="1"/>
  <c r="AD82" i="1"/>
  <c r="V82" i="1"/>
  <c r="Z82" i="1"/>
  <c r="AA82" i="1"/>
  <c r="U82" i="1"/>
  <c r="T82" i="1"/>
  <c r="Y74" i="1"/>
  <c r="W74" i="1"/>
  <c r="AD74" i="1"/>
  <c r="V74" i="1"/>
  <c r="U74" i="1"/>
  <c r="T74" i="1"/>
  <c r="AB74" i="1"/>
  <c r="X74" i="1"/>
  <c r="AC74" i="1"/>
  <c r="Z74" i="1"/>
  <c r="Y66" i="1"/>
  <c r="W66" i="1"/>
  <c r="AD66" i="1"/>
  <c r="V66" i="1"/>
  <c r="AA66" i="1"/>
  <c r="U66" i="1"/>
  <c r="T66" i="1"/>
  <c r="AB66" i="1"/>
  <c r="X66" i="1"/>
  <c r="T83" i="1"/>
  <c r="Y67" i="1"/>
  <c r="AC82" i="1"/>
  <c r="T92" i="1"/>
  <c r="AB92" i="1"/>
  <c r="U92" i="1"/>
  <c r="AC92" i="1"/>
  <c r="V92" i="1"/>
  <c r="AD92" i="1"/>
  <c r="W92" i="1"/>
  <c r="X92" i="1"/>
  <c r="Y92" i="1"/>
  <c r="Z92" i="1"/>
  <c r="AA92" i="1"/>
  <c r="W28" i="1"/>
  <c r="V28" i="1"/>
  <c r="AC28" i="1"/>
  <c r="U28" i="1"/>
  <c r="AB28" i="1"/>
  <c r="Y28" i="1"/>
  <c r="X28" i="1"/>
  <c r="Z12" i="1"/>
  <c r="U34" i="1"/>
  <c r="W27" i="1"/>
  <c r="V27" i="1"/>
  <c r="AC27" i="1"/>
  <c r="U27" i="1"/>
  <c r="AB27" i="1"/>
  <c r="AA27" i="1"/>
  <c r="Z27" i="1"/>
  <c r="AD27" i="1"/>
  <c r="T27" i="1"/>
  <c r="W40" i="1"/>
  <c r="V40" i="1"/>
  <c r="U40" i="1"/>
  <c r="AD40" i="1"/>
  <c r="AC40" i="1"/>
  <c r="AB40" i="1"/>
  <c r="T40" i="1"/>
  <c r="Z40" i="1"/>
  <c r="AA80" i="1"/>
  <c r="Z28" i="1"/>
  <c r="Z58" i="1"/>
  <c r="AD12" i="1"/>
  <c r="W25" i="1"/>
  <c r="X12" i="1"/>
  <c r="Z51" i="1"/>
  <c r="Y51" i="1"/>
  <c r="AD51" i="1"/>
  <c r="X51" i="1"/>
  <c r="W51" i="1"/>
  <c r="AC51" i="1"/>
  <c r="U51" i="1"/>
  <c r="Z43" i="1"/>
  <c r="Y43" i="1"/>
  <c r="X43" i="1"/>
  <c r="W43" i="1"/>
  <c r="AD43" i="1"/>
  <c r="AC43" i="1"/>
  <c r="U43" i="1"/>
  <c r="AC35" i="1"/>
  <c r="AD35" i="1"/>
  <c r="Z35" i="1"/>
  <c r="Y35" i="1"/>
  <c r="X35" i="1"/>
  <c r="W35" i="1"/>
  <c r="U35" i="1"/>
  <c r="Y40" i="1"/>
  <c r="Z50" i="1"/>
  <c r="Z34" i="1"/>
  <c r="AA40" i="1"/>
  <c r="X82" i="1"/>
  <c r="Z66" i="1"/>
  <c r="X9" i="1"/>
  <c r="X26" i="1"/>
  <c r="X18" i="1"/>
  <c r="X10" i="1"/>
  <c r="AA29" i="1"/>
  <c r="AA21" i="1"/>
  <c r="AA13" i="1"/>
  <c r="AB30" i="1"/>
  <c r="AB22" i="1"/>
  <c r="AB14" i="1"/>
  <c r="AC31" i="1"/>
  <c r="AC23" i="1"/>
  <c r="AC15" i="1"/>
  <c r="X54" i="1"/>
  <c r="X46" i="1"/>
  <c r="AA57" i="1"/>
  <c r="AA49" i="1"/>
  <c r="AA41" i="1"/>
  <c r="X81" i="1"/>
  <c r="AD81" i="1"/>
  <c r="V81" i="1"/>
  <c r="AC81" i="1"/>
  <c r="U81" i="1"/>
  <c r="X73" i="1"/>
  <c r="AD73" i="1"/>
  <c r="V73" i="1"/>
  <c r="AC73" i="1"/>
  <c r="U73" i="1"/>
  <c r="X65" i="1"/>
  <c r="AD65" i="1"/>
  <c r="V65" i="1"/>
  <c r="AC65" i="1"/>
  <c r="U65" i="1"/>
  <c r="Y65" i="1"/>
  <c r="Z65" i="1"/>
  <c r="AA73" i="1"/>
  <c r="W99" i="1"/>
  <c r="X99" i="1"/>
  <c r="Y99" i="1"/>
  <c r="Z99" i="1"/>
  <c r="AD99" i="1"/>
  <c r="T99" i="1"/>
  <c r="U99" i="1"/>
  <c r="V99" i="1"/>
  <c r="W91" i="1"/>
  <c r="X91" i="1"/>
  <c r="Y91" i="1"/>
  <c r="Z91" i="1"/>
  <c r="AD91" i="1"/>
  <c r="T91" i="1"/>
  <c r="U91" i="1"/>
  <c r="V91" i="1"/>
  <c r="U29" i="1"/>
  <c r="U21" i="1"/>
  <c r="U13" i="1"/>
  <c r="V30" i="1"/>
  <c r="V22" i="1"/>
  <c r="V14" i="1"/>
  <c r="W30" i="1"/>
  <c r="W22" i="1"/>
  <c r="W14" i="1"/>
  <c r="X32" i="1"/>
  <c r="X24" i="1"/>
  <c r="X16" i="1"/>
  <c r="Y9" i="1"/>
  <c r="Y26" i="1"/>
  <c r="Y18" i="1"/>
  <c r="Y10" i="1"/>
  <c r="AC29" i="1"/>
  <c r="AC21" i="1"/>
  <c r="AC13" i="1"/>
  <c r="U57" i="1"/>
  <c r="U49" i="1"/>
  <c r="U41" i="1"/>
  <c r="X52" i="1"/>
  <c r="X44" i="1"/>
  <c r="Y53" i="1"/>
  <c r="Y45" i="1"/>
  <c r="Y37" i="1"/>
  <c r="Z54" i="1"/>
  <c r="Z46" i="1"/>
  <c r="Z38" i="1"/>
  <c r="AA55" i="1"/>
  <c r="AA47" i="1"/>
  <c r="AA39" i="1"/>
  <c r="AC57" i="1"/>
  <c r="AC49" i="1"/>
  <c r="AD54" i="1"/>
  <c r="U77" i="1"/>
  <c r="V77" i="1"/>
  <c r="W77" i="1"/>
  <c r="X77" i="1"/>
  <c r="AD86" i="1"/>
  <c r="AB86" i="1"/>
  <c r="AA86" i="1"/>
  <c r="Z86" i="1"/>
  <c r="Y86" i="1"/>
  <c r="X86" i="1"/>
  <c r="W86" i="1"/>
  <c r="AC86" i="1"/>
  <c r="V86" i="1"/>
  <c r="U86" i="1"/>
  <c r="AB91" i="1"/>
  <c r="T32" i="1"/>
  <c r="T24" i="1"/>
  <c r="T16" i="1"/>
  <c r="AD32" i="1"/>
  <c r="AD24" i="1"/>
  <c r="AD16" i="1"/>
  <c r="T9" i="1"/>
  <c r="V29" i="1"/>
  <c r="V21" i="1"/>
  <c r="V13" i="1"/>
  <c r="W29" i="1"/>
  <c r="W21" i="1"/>
  <c r="W13" i="1"/>
  <c r="X31" i="1"/>
  <c r="X23" i="1"/>
  <c r="X15" i="1"/>
  <c r="Z32" i="1"/>
  <c r="Z24" i="1"/>
  <c r="Z16" i="1"/>
  <c r="AA9" i="1"/>
  <c r="AA26" i="1"/>
  <c r="AA18" i="1"/>
  <c r="AA10" i="1"/>
  <c r="V57" i="1"/>
  <c r="V49" i="1"/>
  <c r="V41" i="1"/>
  <c r="Z53" i="1"/>
  <c r="Z45" i="1"/>
  <c r="Z37" i="1"/>
  <c r="AA54" i="1"/>
  <c r="AA46" i="1"/>
  <c r="AA38" i="1"/>
  <c r="T65" i="1"/>
  <c r="Y73" i="1"/>
  <c r="Z73" i="1"/>
  <c r="AA65" i="1"/>
  <c r="AC85" i="1"/>
  <c r="AA85" i="1"/>
  <c r="Z85" i="1"/>
  <c r="Y85" i="1"/>
  <c r="X85" i="1"/>
  <c r="W85" i="1"/>
  <c r="AB85" i="1"/>
  <c r="V85" i="1"/>
  <c r="U85" i="1"/>
  <c r="T85" i="1"/>
  <c r="AA91" i="1"/>
  <c r="AD87" i="1"/>
  <c r="AC87" i="1"/>
  <c r="AB87" i="1"/>
  <c r="AA87" i="1"/>
  <c r="Z87" i="1"/>
  <c r="Y87" i="1"/>
  <c r="X87" i="1"/>
  <c r="W87" i="1"/>
  <c r="V87" i="1"/>
  <c r="T31" i="1"/>
  <c r="AD31" i="1"/>
  <c r="AD23" i="1"/>
  <c r="AD15" i="1"/>
  <c r="T10" i="1"/>
  <c r="X30" i="1"/>
  <c r="X22" i="1"/>
  <c r="X14" i="1"/>
  <c r="Z31" i="1"/>
  <c r="Z23" i="1"/>
  <c r="Z15" i="1"/>
  <c r="Y32" i="1"/>
  <c r="Y24" i="1"/>
  <c r="Y16" i="1"/>
  <c r="AB9" i="1"/>
  <c r="AB26" i="1"/>
  <c r="AB18" i="1"/>
  <c r="AB10" i="1"/>
  <c r="T54" i="1"/>
  <c r="T46" i="1"/>
  <c r="T38" i="1"/>
  <c r="W57" i="1"/>
  <c r="W49" i="1"/>
  <c r="W41" i="1"/>
  <c r="AA53" i="1"/>
  <c r="AA45" i="1"/>
  <c r="AA37" i="1"/>
  <c r="AB54" i="1"/>
  <c r="AB46" i="1"/>
  <c r="AB38" i="1"/>
  <c r="AC55" i="1"/>
  <c r="AC47" i="1"/>
  <c r="AC38" i="1"/>
  <c r="AD49" i="1"/>
  <c r="AD38" i="1"/>
  <c r="AC77" i="1"/>
  <c r="AB77" i="1"/>
  <c r="T77" i="1"/>
  <c r="AA77" i="1"/>
  <c r="Z77" i="1"/>
  <c r="Y77" i="1"/>
  <c r="AC69" i="1"/>
  <c r="AB69" i="1"/>
  <c r="T69" i="1"/>
  <c r="AA69" i="1"/>
  <c r="Z69" i="1"/>
  <c r="Y69" i="1"/>
  <c r="AC61" i="1"/>
  <c r="AB61" i="1"/>
  <c r="T61" i="1"/>
  <c r="AA61" i="1"/>
  <c r="Z61" i="1"/>
  <c r="Y61" i="1"/>
  <c r="U61" i="1"/>
  <c r="V61" i="1"/>
  <c r="W73" i="1"/>
  <c r="W61" i="1"/>
  <c r="X61" i="1"/>
  <c r="AB73" i="1"/>
  <c r="U110" i="1"/>
  <c r="AC110" i="1"/>
  <c r="V110" i="1"/>
  <c r="AD110" i="1"/>
  <c r="W110" i="1"/>
  <c r="X110" i="1"/>
  <c r="Z110" i="1"/>
  <c r="AA110" i="1"/>
  <c r="AB110" i="1"/>
  <c r="T30" i="1"/>
  <c r="T22" i="1"/>
  <c r="T14" i="1"/>
  <c r="AD30" i="1"/>
  <c r="AD22" i="1"/>
  <c r="AD14" i="1"/>
  <c r="U9" i="1"/>
  <c r="U26" i="1"/>
  <c r="U18" i="1"/>
  <c r="U10" i="1"/>
  <c r="AD36" i="1"/>
  <c r="AC36" i="1"/>
  <c r="T53" i="1"/>
  <c r="T45" i="1"/>
  <c r="T37" i="1"/>
  <c r="U54" i="1"/>
  <c r="U46" i="1"/>
  <c r="X41" i="1"/>
  <c r="AA52" i="1"/>
  <c r="AA44" i="1"/>
  <c r="AA36" i="1"/>
  <c r="AB53" i="1"/>
  <c r="AB45" i="1"/>
  <c r="AB37" i="1"/>
  <c r="AC37" i="1"/>
  <c r="AA81" i="1"/>
  <c r="AC99" i="1"/>
  <c r="X76" i="1"/>
  <c r="X68" i="1"/>
  <c r="X60" i="1"/>
  <c r="Z78" i="1"/>
  <c r="Z70" i="1"/>
  <c r="Z62" i="1"/>
  <c r="AA79" i="1"/>
  <c r="AA71" i="1"/>
  <c r="AA63" i="1"/>
  <c r="AB84" i="1"/>
  <c r="Z84" i="1"/>
  <c r="Y84" i="1"/>
  <c r="W88" i="1"/>
  <c r="X89" i="1"/>
  <c r="Y90" i="1"/>
  <c r="Z89" i="1"/>
  <c r="AA89" i="1"/>
  <c r="AB89" i="1"/>
  <c r="Z106" i="1"/>
  <c r="AA106" i="1"/>
  <c r="T106" i="1"/>
  <c r="AB106" i="1"/>
  <c r="U106" i="1"/>
  <c r="AC106" i="1"/>
  <c r="Z98" i="1"/>
  <c r="AA98" i="1"/>
  <c r="T98" i="1"/>
  <c r="AB98" i="1"/>
  <c r="U98" i="1"/>
  <c r="AC98" i="1"/>
  <c r="T79" i="1"/>
  <c r="T71" i="1"/>
  <c r="T63" i="1"/>
  <c r="Y76" i="1"/>
  <c r="Y68" i="1"/>
  <c r="Y60" i="1"/>
  <c r="AA78" i="1"/>
  <c r="AA70" i="1"/>
  <c r="AA62" i="1"/>
  <c r="AB79" i="1"/>
  <c r="AB71" i="1"/>
  <c r="AB63" i="1"/>
  <c r="T84" i="1"/>
  <c r="X88" i="1"/>
  <c r="Y88" i="1"/>
  <c r="Z88" i="1"/>
  <c r="AA88" i="1"/>
  <c r="U105" i="1"/>
  <c r="AC105" i="1"/>
  <c r="V105" i="1"/>
  <c r="AD105" i="1"/>
  <c r="W105" i="1"/>
  <c r="X105" i="1"/>
  <c r="U97" i="1"/>
  <c r="AC97" i="1"/>
  <c r="V97" i="1"/>
  <c r="AD97" i="1"/>
  <c r="W97" i="1"/>
  <c r="X97" i="1"/>
  <c r="AD106" i="1"/>
  <c r="Y105" i="1"/>
  <c r="AA97" i="1"/>
  <c r="U78" i="1"/>
  <c r="U70" i="1"/>
  <c r="U62" i="1"/>
  <c r="V79" i="1"/>
  <c r="V71" i="1"/>
  <c r="V63" i="1"/>
  <c r="AC78" i="1"/>
  <c r="AC70" i="1"/>
  <c r="AC62" i="1"/>
  <c r="Y89" i="1"/>
  <c r="AD89" i="1"/>
  <c r="T90" i="1"/>
  <c r="V84" i="1"/>
  <c r="AA84" i="1"/>
  <c r="X106" i="1"/>
  <c r="AD98" i="1"/>
  <c r="Y97" i="1"/>
  <c r="AD88" i="1"/>
  <c r="AC88" i="1"/>
  <c r="U90" i="1"/>
  <c r="AA104" i="1"/>
  <c r="AD103" i="1"/>
  <c r="V103" i="1"/>
  <c r="Y102" i="1"/>
  <c r="AB101" i="1"/>
  <c r="T101" i="1"/>
  <c r="AA96" i="1"/>
  <c r="AD95" i="1"/>
  <c r="V95" i="1"/>
  <c r="Y94" i="1"/>
  <c r="AB93" i="1"/>
  <c r="T93" i="1"/>
  <c r="AA114" i="1"/>
  <c r="AD113" i="1"/>
  <c r="V113" i="1"/>
  <c r="Y112" i="1"/>
  <c r="AB111" i="1"/>
  <c r="T111" i="1"/>
  <c r="AA109" i="1"/>
  <c r="AD108" i="1"/>
  <c r="V108" i="1"/>
  <c r="Y107" i="1"/>
  <c r="AC103" i="1"/>
  <c r="X102" i="1"/>
  <c r="AA101" i="1"/>
  <c r="Z96" i="1"/>
  <c r="AC95" i="1"/>
  <c r="U95" i="1"/>
  <c r="X94" i="1"/>
  <c r="AA93" i="1"/>
  <c r="AC113" i="1"/>
  <c r="X112" i="1"/>
  <c r="AA111" i="1"/>
  <c r="AC108" i="1"/>
  <c r="X107" i="1"/>
  <c r="W102" i="1"/>
  <c r="W94" i="1"/>
  <c r="W112" i="1"/>
  <c r="W107" i="1"/>
  <c r="AD102" i="1"/>
  <c r="AD94" i="1"/>
  <c r="AD112" i="1"/>
  <c r="AD107" i="1"/>
</calcChain>
</file>

<file path=xl/sharedStrings.xml><?xml version="1.0" encoding="utf-8"?>
<sst xmlns="http://schemas.openxmlformats.org/spreadsheetml/2006/main" count="2533" uniqueCount="1650">
  <si>
    <t>Major elements, unnormalized with total Fe as FeO*</t>
  </si>
  <si>
    <t>Major elements, normalized with total Fe as Fe2O3</t>
  </si>
  <si>
    <t>Element</t>
  </si>
  <si>
    <t>SiO2</t>
  </si>
  <si>
    <t>Al2O3</t>
  </si>
  <si>
    <t>FeO*</t>
  </si>
  <si>
    <t>CaO</t>
  </si>
  <si>
    <t>MgO</t>
  </si>
  <si>
    <t>Na2O</t>
  </si>
  <si>
    <t>K2O</t>
  </si>
  <si>
    <t>TiO2</t>
  </si>
  <si>
    <t>MnO</t>
  </si>
  <si>
    <t>P2O5</t>
  </si>
  <si>
    <t>LOI</t>
  </si>
  <si>
    <t>Total</t>
  </si>
  <si>
    <t>Method</t>
  </si>
  <si>
    <t>Map Label</t>
  </si>
  <si>
    <t>SampleID</t>
  </si>
  <si>
    <t>Location</t>
  </si>
  <si>
    <t>Latitude</t>
  </si>
  <si>
    <t>Longitude</t>
  </si>
  <si>
    <t>Map Unit</t>
  </si>
  <si>
    <t>Sample material</t>
  </si>
  <si>
    <t>wt. %</t>
  </si>
  <si>
    <t>wt.%</t>
  </si>
  <si>
    <t xml:space="preserve"> Ni</t>
  </si>
  <si>
    <t xml:space="preserve"> Cr</t>
  </si>
  <si>
    <t xml:space="preserve"> Sc</t>
  </si>
  <si>
    <t xml:space="preserve"> V</t>
  </si>
  <si>
    <t xml:space="preserve"> Ba</t>
  </si>
  <si>
    <t xml:space="preserve"> Rb</t>
  </si>
  <si>
    <t xml:space="preserve"> Sr</t>
  </si>
  <si>
    <t xml:space="preserve"> Zr</t>
  </si>
  <si>
    <t xml:space="preserve"> Y</t>
  </si>
  <si>
    <t xml:space="preserve"> Nb</t>
  </si>
  <si>
    <t xml:space="preserve"> Ga</t>
  </si>
  <si>
    <t xml:space="preserve"> Cu</t>
  </si>
  <si>
    <t xml:space="preserve"> Zn</t>
  </si>
  <si>
    <t xml:space="preserve"> Pb</t>
  </si>
  <si>
    <t xml:space="preserve"> La</t>
  </si>
  <si>
    <t xml:space="preserve"> Ce</t>
  </si>
  <si>
    <t xml:space="preserve"> Th</t>
  </si>
  <si>
    <t xml:space="preserve"> Nd</t>
  </si>
  <si>
    <t xml:space="preserve"> U</t>
  </si>
  <si>
    <t>sum tr.</t>
  </si>
  <si>
    <t>in %</t>
  </si>
  <si>
    <t>sum m+tr</t>
  </si>
  <si>
    <t>M+Toxides</t>
  </si>
  <si>
    <t>w/LOI</t>
  </si>
  <si>
    <t>if Fe3+</t>
  </si>
  <si>
    <t xml:space="preserve"> NiO</t>
  </si>
  <si>
    <t xml:space="preserve"> Cr2O3</t>
  </si>
  <si>
    <t xml:space="preserve"> Sc2O3</t>
  </si>
  <si>
    <t xml:space="preserve"> V2O3</t>
  </si>
  <si>
    <t xml:space="preserve"> BaO</t>
  </si>
  <si>
    <t xml:space="preserve"> Rb2O</t>
  </si>
  <si>
    <t xml:space="preserve"> SrO</t>
  </si>
  <si>
    <t xml:space="preserve"> ZrO2</t>
  </si>
  <si>
    <t xml:space="preserve"> Y2O3</t>
  </si>
  <si>
    <t xml:space="preserve"> Nb2O5</t>
  </si>
  <si>
    <t xml:space="preserve"> Ga2O3</t>
  </si>
  <si>
    <t xml:space="preserve"> CuO</t>
  </si>
  <si>
    <t xml:space="preserve"> ZnO</t>
  </si>
  <si>
    <t xml:space="preserve"> PbO</t>
  </si>
  <si>
    <t xml:space="preserve"> La2O3</t>
  </si>
  <si>
    <t xml:space="preserve"> CeO2</t>
  </si>
  <si>
    <t xml:space="preserve"> ThO2</t>
  </si>
  <si>
    <t>Nd2O3</t>
  </si>
  <si>
    <t>U2O3</t>
  </si>
  <si>
    <t>Unnormalized Trace Elements (ppm):</t>
  </si>
  <si>
    <t>® denotes a duplicate bead made from the same rock powder.</t>
  </si>
  <si>
    <t>*Major elements are normalized on a volatile-free basis, with total Fe expressed as FeO.</t>
  </si>
  <si>
    <t>Duplicates</t>
  </si>
  <si>
    <t>aphanitic basalt (en)</t>
  </si>
  <si>
    <t>aphanitic basalt (co)</t>
  </si>
  <si>
    <t>XRF</t>
  </si>
  <si>
    <t>Normalized Trace Elements (ppm): elements are normalized on a volatile-free basis, with total Fe expressed as FeO.</t>
  </si>
  <si>
    <t>BCR-2</t>
  </si>
  <si>
    <t>Duplicates of internal laboratory standards</t>
  </si>
  <si>
    <t>Cpa001</t>
  </si>
  <si>
    <t>Cpa002</t>
  </si>
  <si>
    <t>Cpa003</t>
  </si>
  <si>
    <t>Cpa004</t>
  </si>
  <si>
    <t>Cpa005</t>
  </si>
  <si>
    <t>Cpa007</t>
  </si>
  <si>
    <t>Cpa008</t>
  </si>
  <si>
    <t>Cpa009</t>
  </si>
  <si>
    <t>Cpa010</t>
  </si>
  <si>
    <t>Cpa012</t>
  </si>
  <si>
    <t>Cpa013</t>
  </si>
  <si>
    <t>Cpa014</t>
  </si>
  <si>
    <t>Cpa015</t>
  </si>
  <si>
    <t>Cpa016</t>
  </si>
  <si>
    <t>Cpa017</t>
  </si>
  <si>
    <t>Cpa018</t>
  </si>
  <si>
    <t>Cpa019</t>
  </si>
  <si>
    <t>Cpa020</t>
  </si>
  <si>
    <t>Cpa021</t>
  </si>
  <si>
    <t>Cpa022</t>
  </si>
  <si>
    <t>Cpa023</t>
  </si>
  <si>
    <t>Cpa024</t>
  </si>
  <si>
    <t>Cpa026</t>
  </si>
  <si>
    <t>Cpa027</t>
  </si>
  <si>
    <t>Cpa028</t>
  </si>
  <si>
    <t>aphanitic basalt (ves. top)</t>
  </si>
  <si>
    <t>aphanitic basalt (platy)</t>
  </si>
  <si>
    <t>Cpa029</t>
  </si>
  <si>
    <t>Cpa030</t>
  </si>
  <si>
    <t>Cpa030v2</t>
  </si>
  <si>
    <t>Cpa030v3</t>
  </si>
  <si>
    <t>Cpa030v4</t>
  </si>
  <si>
    <t>Cpa031</t>
  </si>
  <si>
    <t>Cpa032</t>
  </si>
  <si>
    <t>Cpa034</t>
  </si>
  <si>
    <t>Cpa035</t>
  </si>
  <si>
    <t>Cpa036</t>
  </si>
  <si>
    <t>Cpa037</t>
  </si>
  <si>
    <t>Cpa038</t>
  </si>
  <si>
    <t>Cpa039</t>
  </si>
  <si>
    <t>Cpa040</t>
  </si>
  <si>
    <t>Cpa041</t>
  </si>
  <si>
    <t>Cpa042</t>
  </si>
  <si>
    <t>Cpa042v3</t>
  </si>
  <si>
    <t>Cpa043</t>
  </si>
  <si>
    <t>Cpa043v4</t>
  </si>
  <si>
    <t>Cpa044</t>
  </si>
  <si>
    <t>Cpa045</t>
  </si>
  <si>
    <t>Cpa046</t>
  </si>
  <si>
    <t>Cpa047</t>
  </si>
  <si>
    <t>Cpa048</t>
  </si>
  <si>
    <t>Cpa049</t>
  </si>
  <si>
    <t>aphanitic basalt (ves.top)</t>
  </si>
  <si>
    <t>Cpa050</t>
  </si>
  <si>
    <t>Cpa050v2</t>
  </si>
  <si>
    <t>Cpa050v3</t>
  </si>
  <si>
    <t>Cpa050v4</t>
  </si>
  <si>
    <t>Cpa051</t>
  </si>
  <si>
    <t>Cpa052</t>
  </si>
  <si>
    <t>Cpa053</t>
  </si>
  <si>
    <t>Cpa054</t>
  </si>
  <si>
    <t>Cpa055</t>
  </si>
  <si>
    <t>Cpa056</t>
  </si>
  <si>
    <t>Cpa057</t>
  </si>
  <si>
    <t>Cpa058</t>
  </si>
  <si>
    <t>Cpa059</t>
  </si>
  <si>
    <t>Cpa060</t>
  </si>
  <si>
    <t>Cpa061</t>
  </si>
  <si>
    <t>Cpa062</t>
  </si>
  <si>
    <t>Cpa063</t>
  </si>
  <si>
    <t>Cpa064</t>
  </si>
  <si>
    <t>Cpa065</t>
  </si>
  <si>
    <t>Cpa066</t>
  </si>
  <si>
    <t>Cpa068</t>
  </si>
  <si>
    <t>Cpa068v2</t>
  </si>
  <si>
    <t>Cpa069</t>
  </si>
  <si>
    <t>Cpa069v2</t>
  </si>
  <si>
    <t>aphanitic basalt (pillow core)</t>
  </si>
  <si>
    <t>Cpa069v3</t>
  </si>
  <si>
    <t>Cpa069v4</t>
  </si>
  <si>
    <t>Cpa070</t>
  </si>
  <si>
    <t>Cpa071</t>
  </si>
  <si>
    <t>Cpa072</t>
  </si>
  <si>
    <t>Cpa073</t>
  </si>
  <si>
    <t>Cpa073u</t>
  </si>
  <si>
    <t>Cpa097</t>
  </si>
  <si>
    <t>Cpa098</t>
  </si>
  <si>
    <t>Cpa098v2</t>
  </si>
  <si>
    <t>Cpa099</t>
  </si>
  <si>
    <t>Cpa100</t>
  </si>
  <si>
    <t>Cpa100v2</t>
  </si>
  <si>
    <t>Cpa100v3e</t>
  </si>
  <si>
    <t>Cpa100v3c</t>
  </si>
  <si>
    <t>Cpa101</t>
  </si>
  <si>
    <t>Cpa102</t>
  </si>
  <si>
    <t>Cpa103</t>
  </si>
  <si>
    <t>Cpa104</t>
  </si>
  <si>
    <t>Cpa105</t>
  </si>
  <si>
    <t>Cpa106</t>
  </si>
  <si>
    <t>Cpa107</t>
  </si>
  <si>
    <t>Cpa108</t>
  </si>
  <si>
    <t>aphanitic basalt (en-tube? edge)</t>
  </si>
  <si>
    <t>aphanitic basalt (en-tube? core)</t>
  </si>
  <si>
    <t>Cpa108v2</t>
  </si>
  <si>
    <t>Cpa108v3</t>
  </si>
  <si>
    <t>Cpa108v4</t>
  </si>
  <si>
    <t>Cpa108v5</t>
  </si>
  <si>
    <t>Cpa110</t>
  </si>
  <si>
    <t>Cpa111</t>
  </si>
  <si>
    <t>Cpa112</t>
  </si>
  <si>
    <t>Cpa113</t>
  </si>
  <si>
    <t>Cpa143</t>
  </si>
  <si>
    <t>Cpa143en</t>
  </si>
  <si>
    <t>Cpa143v2</t>
  </si>
  <si>
    <t>Cpa143v3</t>
  </si>
  <si>
    <t>Cpa146</t>
  </si>
  <si>
    <t>Cpa146v2</t>
  </si>
  <si>
    <t>Cpa146v3</t>
  </si>
  <si>
    <t>Cpa146v4</t>
  </si>
  <si>
    <t>Cpa147</t>
  </si>
  <si>
    <t>Cpa147v2</t>
  </si>
  <si>
    <t>Cpa147v3</t>
  </si>
  <si>
    <t>Cpa147v4</t>
  </si>
  <si>
    <t>Cpa148</t>
  </si>
  <si>
    <t>Cpa149</t>
  </si>
  <si>
    <t>Cpa149v2</t>
  </si>
  <si>
    <t>Cpa149v3</t>
  </si>
  <si>
    <t>Cpa149v4</t>
  </si>
  <si>
    <t>Cpa149v5</t>
  </si>
  <si>
    <t>Cpa149v6</t>
  </si>
  <si>
    <t>Cpa149v7</t>
  </si>
  <si>
    <t>Cpa149v8</t>
  </si>
  <si>
    <t>Cpa149v9</t>
  </si>
  <si>
    <t>Cpa150</t>
  </si>
  <si>
    <t>Cpa151</t>
  </si>
  <si>
    <t>Cpa152</t>
  </si>
  <si>
    <t>Cpa153</t>
  </si>
  <si>
    <t>Cpa154</t>
  </si>
  <si>
    <t>Cpa155</t>
  </si>
  <si>
    <t>Cpa156</t>
  </si>
  <si>
    <t>Cpa157</t>
  </si>
  <si>
    <t>Cpa158</t>
  </si>
  <si>
    <t>Cpa159</t>
  </si>
  <si>
    <t>Cpa159v2</t>
  </si>
  <si>
    <t>Cpa159v3</t>
  </si>
  <si>
    <t>Cpa159v4</t>
  </si>
  <si>
    <t>Cpa159v5</t>
  </si>
  <si>
    <t>Cpa160</t>
  </si>
  <si>
    <t>Cpa161</t>
  </si>
  <si>
    <t>Cpa162</t>
  </si>
  <si>
    <t>Cpa162v2</t>
  </si>
  <si>
    <t>Cpa162v3</t>
  </si>
  <si>
    <t>Cpa162v4</t>
  </si>
  <si>
    <t>Cpa162v5</t>
  </si>
  <si>
    <t>Cpa163</t>
  </si>
  <si>
    <t>Cpa164</t>
  </si>
  <si>
    <t>Cpa164v2</t>
  </si>
  <si>
    <t>Cpa164v3</t>
  </si>
  <si>
    <t>Cpa164v4</t>
  </si>
  <si>
    <t>Cpa164v5</t>
  </si>
  <si>
    <t>Cpa165</t>
  </si>
  <si>
    <t>Cpa166</t>
  </si>
  <si>
    <t>Cpa166u</t>
  </si>
  <si>
    <t>Cpa166L</t>
  </si>
  <si>
    <t>Cpa167</t>
  </si>
  <si>
    <t>Cpa168</t>
  </si>
  <si>
    <t>Cpa169</t>
  </si>
  <si>
    <t>Cpa170</t>
  </si>
  <si>
    <t>Cpa171</t>
  </si>
  <si>
    <t>Cpa172</t>
  </si>
  <si>
    <t>Cpa173</t>
  </si>
  <si>
    <t>Cpa174</t>
  </si>
  <si>
    <t>Cpa178</t>
  </si>
  <si>
    <t>Cpa178L</t>
  </si>
  <si>
    <t>Cpa002®</t>
  </si>
  <si>
    <t>Cpa028®</t>
  </si>
  <si>
    <t>Cpa047®</t>
  </si>
  <si>
    <t>Cpa067®</t>
  </si>
  <si>
    <t xml:space="preserve">Cpa100v3c® </t>
  </si>
  <si>
    <t xml:space="preserve">Cpa147® </t>
  </si>
  <si>
    <t xml:space="preserve">Cpa159® </t>
  </si>
  <si>
    <t xml:space="preserve">Cpa168® </t>
  </si>
  <si>
    <t>USGS</t>
  </si>
  <si>
    <t>AGV-2</t>
  </si>
  <si>
    <t>GSP-2</t>
  </si>
  <si>
    <t>sec. 32 T19N R20E</t>
  </si>
  <si>
    <t>sec. 26 T19N R20E</t>
  </si>
  <si>
    <t>sec. 33 T19N R20E</t>
  </si>
  <si>
    <t>sec. 35 T19N R20E</t>
  </si>
  <si>
    <t>sec. 34 T19N R20E</t>
  </si>
  <si>
    <t>sec. 28 T19N R20E</t>
  </si>
  <si>
    <t>sec. 29 T19N R20E</t>
  </si>
  <si>
    <t>sec. 27 T19N R20E</t>
  </si>
  <si>
    <t>sec. 16 T19N R20E</t>
  </si>
  <si>
    <t>sec. 19 T19N R20E</t>
  </si>
  <si>
    <t>sec. 25 T19N R20E</t>
  </si>
  <si>
    <t>sec. 22 T19N R20E</t>
  </si>
  <si>
    <t>sec. 21 T19N R20E</t>
  </si>
  <si>
    <t>sec. 23 T19N R20E</t>
  </si>
  <si>
    <t>sec. 27 T18N R20E</t>
  </si>
  <si>
    <t>sec. 10 T18N R20E</t>
  </si>
  <si>
    <t>sec. 20 T19N R20E</t>
  </si>
  <si>
    <t>sec. 7 T18N R20E</t>
  </si>
  <si>
    <t>sec. 4 T18N R20E</t>
  </si>
  <si>
    <t>sec. 9 T18N R20E</t>
  </si>
  <si>
    <t>sec. 1 T18N R20E</t>
  </si>
  <si>
    <t>sec. 23 T18N R20E</t>
  </si>
  <si>
    <t>sec. 12 T18N R20E</t>
  </si>
  <si>
    <t>sec. 14 T18N R20E</t>
  </si>
  <si>
    <t>sec. 6 T18N R21E</t>
  </si>
  <si>
    <t>sec. 5 T18N R20E</t>
  </si>
  <si>
    <t>sec. 5 T18N R21E</t>
  </si>
  <si>
    <t>sec. 7 T18N R21E</t>
  </si>
  <si>
    <t>sec. 25 T18N R20E</t>
  </si>
  <si>
    <t>sec. 30 T18N R21E</t>
  </si>
  <si>
    <t>sec. 19 T18N R21E</t>
  </si>
  <si>
    <t>sec. 18 T18N R21E</t>
  </si>
  <si>
    <t>sec. 24 T18N R20E</t>
  </si>
  <si>
    <t>sec. 20 T18N R21E</t>
  </si>
  <si>
    <t>sec. 2 T18N R20E</t>
  </si>
  <si>
    <t>sec. 30 T19N R21E</t>
  </si>
  <si>
    <t>sec. 13 T18N R20E</t>
  </si>
  <si>
    <t>sec. 22 T18N R20E</t>
  </si>
  <si>
    <t>sec. 36 T19N R20E</t>
  </si>
  <si>
    <t>sec. 15 T18N R20E</t>
  </si>
  <si>
    <t>sec. 3 T18N R20E</t>
  </si>
  <si>
    <t>sec. 11 T18N R20E</t>
  </si>
  <si>
    <t>sec. 36 T18N R20E</t>
  </si>
  <si>
    <t>sec. 31 T18N R21E</t>
  </si>
  <si>
    <t>sec. 16 T18N R20E</t>
  </si>
  <si>
    <t>sec. 11 T17N R20E</t>
  </si>
  <si>
    <t>sec. 34 T18N R20E</t>
  </si>
  <si>
    <t>sec. 26 T18N R20E</t>
  </si>
  <si>
    <t>sec. 21 T18N R20E</t>
  </si>
  <si>
    <t>sec. 28 T18N R20E</t>
  </si>
  <si>
    <t>sec. 24 T19N R20E</t>
  </si>
  <si>
    <t>sec. 19 T19N R21E</t>
  </si>
  <si>
    <r>
      <rPr>
        <b/>
        <sz val="11"/>
        <color theme="1"/>
        <rFont val="Calibri"/>
        <family val="2"/>
        <scheme val="minor"/>
      </rPr>
      <t>Table DS01.</t>
    </r>
    <r>
      <rPr>
        <sz val="11"/>
        <color theme="1"/>
        <rFont val="Calibri"/>
        <family val="2"/>
        <scheme val="minor"/>
      </rPr>
      <t xml:space="preserve"> Whole rock MAJOR element geochemical data (XRF) run at the Peter Hooper GeoAnalytical Lab of Washington State University, Pullman, WA. (batch ANS2372)</t>
    </r>
  </si>
  <si>
    <t>LOD, 2-sigma (wt.%)</t>
  </si>
  <si>
    <t>Replicate, R-squared (unitless)</t>
  </si>
  <si>
    <t>Cpa067</t>
  </si>
  <si>
    <t>Mv(gg)</t>
  </si>
  <si>
    <t>Mv(go)</t>
  </si>
  <si>
    <t>Mv(gsmc)</t>
  </si>
  <si>
    <t>Mv(gssf)</t>
  </si>
  <si>
    <t>Mv(gssc)</t>
  </si>
  <si>
    <t>Mv(gsm)</t>
  </si>
  <si>
    <t>G001</t>
  </si>
  <si>
    <t>G002</t>
  </si>
  <si>
    <t>G003</t>
  </si>
  <si>
    <t>G005</t>
  </si>
  <si>
    <t>G006</t>
  </si>
  <si>
    <t>G060</t>
  </si>
  <si>
    <t>G092</t>
  </si>
  <si>
    <t>G019</t>
  </si>
  <si>
    <t>G022</t>
  </si>
  <si>
    <t>G004</t>
  </si>
  <si>
    <t>G009</t>
  </si>
  <si>
    <t>G018</t>
  </si>
  <si>
    <t>G013</t>
  </si>
  <si>
    <t>G017</t>
  </si>
  <si>
    <t>G027</t>
  </si>
  <si>
    <t>G023</t>
  </si>
  <si>
    <t>G021</t>
  </si>
  <si>
    <t>G025</t>
  </si>
  <si>
    <t>G039</t>
  </si>
  <si>
    <t>G007</t>
  </si>
  <si>
    <t>G008</t>
  </si>
  <si>
    <t>G010</t>
  </si>
  <si>
    <t>G012</t>
  </si>
  <si>
    <t>G014</t>
  </si>
  <si>
    <t>G015</t>
  </si>
  <si>
    <t>G016</t>
  </si>
  <si>
    <t>G020</t>
  </si>
  <si>
    <t>G024</t>
  </si>
  <si>
    <t>G026</t>
  </si>
  <si>
    <t>G028</t>
  </si>
  <si>
    <t>G110</t>
  </si>
  <si>
    <t>G011</t>
  </si>
  <si>
    <t>G122</t>
  </si>
  <si>
    <t>G135</t>
  </si>
  <si>
    <t>G146</t>
  </si>
  <si>
    <t>G094</t>
  </si>
  <si>
    <t>G051</t>
  </si>
  <si>
    <t>G131</t>
  </si>
  <si>
    <t>G041</t>
  </si>
  <si>
    <t>G071</t>
  </si>
  <si>
    <t>G124</t>
  </si>
  <si>
    <t>G112</t>
  </si>
  <si>
    <t>G143</t>
  </si>
  <si>
    <t>G133</t>
  </si>
  <si>
    <t>G113</t>
  </si>
  <si>
    <t>G132</t>
  </si>
  <si>
    <t>G162</t>
  </si>
  <si>
    <t>G114</t>
  </si>
  <si>
    <t>G034</t>
  </si>
  <si>
    <t>G134</t>
  </si>
  <si>
    <t>G078</t>
  </si>
  <si>
    <t>G056</t>
  </si>
  <si>
    <t>G031</t>
  </si>
  <si>
    <t>G035</t>
  </si>
  <si>
    <t>G032</t>
  </si>
  <si>
    <t>G036</t>
  </si>
  <si>
    <t>G029</t>
  </si>
  <si>
    <t>G057</t>
  </si>
  <si>
    <t>G067</t>
  </si>
  <si>
    <t>G030</t>
  </si>
  <si>
    <t>G053</t>
  </si>
  <si>
    <t>G063</t>
  </si>
  <si>
    <t>G033</t>
  </si>
  <si>
    <t>G130</t>
  </si>
  <si>
    <t>G037</t>
  </si>
  <si>
    <t>G047</t>
  </si>
  <si>
    <t>G038</t>
  </si>
  <si>
    <t>G049</t>
  </si>
  <si>
    <t>G048</t>
  </si>
  <si>
    <t>G046</t>
  </si>
  <si>
    <t>G040</t>
  </si>
  <si>
    <t>G160</t>
  </si>
  <si>
    <t>G064</t>
  </si>
  <si>
    <t>G086</t>
  </si>
  <si>
    <t>G152</t>
  </si>
  <si>
    <t>G042</t>
  </si>
  <si>
    <t>G044</t>
  </si>
  <si>
    <t>G045</t>
  </si>
  <si>
    <t>G043</t>
  </si>
  <si>
    <t>G161</t>
  </si>
  <si>
    <t>G121</t>
  </si>
  <si>
    <t>G141</t>
  </si>
  <si>
    <t>G142</t>
  </si>
  <si>
    <t>G123</t>
  </si>
  <si>
    <t>G115</t>
  </si>
  <si>
    <t>G084</t>
  </si>
  <si>
    <t>G085</t>
  </si>
  <si>
    <t>G087</t>
  </si>
  <si>
    <t>G083</t>
  </si>
  <si>
    <t>G088</t>
  </si>
  <si>
    <t>G093</t>
  </si>
  <si>
    <t>G089</t>
  </si>
  <si>
    <t>G090</t>
  </si>
  <si>
    <t>G091</t>
  </si>
  <si>
    <t>G154</t>
  </si>
  <si>
    <t>G153</t>
  </si>
  <si>
    <t>G107</t>
  </si>
  <si>
    <t>G108</t>
  </si>
  <si>
    <t>G109</t>
  </si>
  <si>
    <t>G111</t>
  </si>
  <si>
    <t>G168</t>
  </si>
  <si>
    <t>G069</t>
  </si>
  <si>
    <t>G070</t>
  </si>
  <si>
    <t>G050</t>
  </si>
  <si>
    <t>G059</t>
  </si>
  <si>
    <t>G058</t>
  </si>
  <si>
    <t>G052</t>
  </si>
  <si>
    <t>G055</t>
  </si>
  <si>
    <t>G066</t>
  </si>
  <si>
    <t>G062</t>
  </si>
  <si>
    <t>G061</t>
  </si>
  <si>
    <t>G068</t>
  </si>
  <si>
    <t>G065</t>
  </si>
  <si>
    <t>G166</t>
  </si>
  <si>
    <t>G144</t>
  </si>
  <si>
    <t>G100</t>
  </si>
  <si>
    <t>G167</t>
  </si>
  <si>
    <t>G095</t>
  </si>
  <si>
    <t>G105</t>
  </si>
  <si>
    <t>G104</t>
  </si>
  <si>
    <t>G120</t>
  </si>
  <si>
    <t>G079</t>
  </si>
  <si>
    <t>G077</t>
  </si>
  <si>
    <t>G076</t>
  </si>
  <si>
    <t>G101</t>
  </si>
  <si>
    <t>G103</t>
  </si>
  <si>
    <t>G102</t>
  </si>
  <si>
    <t>G125</t>
  </si>
  <si>
    <t>G126</t>
  </si>
  <si>
    <t>G127</t>
  </si>
  <si>
    <t>G128</t>
  </si>
  <si>
    <t>G072</t>
  </si>
  <si>
    <t>G082</t>
  </si>
  <si>
    <t>G073</t>
  </si>
  <si>
    <t>G081</t>
  </si>
  <si>
    <t>G074</t>
  </si>
  <si>
    <t>G075</t>
  </si>
  <si>
    <t>G080</t>
  </si>
  <si>
    <t>G157</t>
  </si>
  <si>
    <t>G106</t>
  </si>
  <si>
    <t>G136</t>
  </si>
  <si>
    <t>G158</t>
  </si>
  <si>
    <t>G159</t>
  </si>
  <si>
    <t>G169</t>
  </si>
  <si>
    <t>G140</t>
  </si>
  <si>
    <t>G138</t>
  </si>
  <si>
    <t>G139</t>
  </si>
  <si>
    <t>G137</t>
  </si>
  <si>
    <t>G156</t>
  </si>
  <si>
    <t>G155</t>
  </si>
  <si>
    <t>G145</t>
  </si>
  <si>
    <t>G129</t>
  </si>
  <si>
    <t>G116</t>
  </si>
  <si>
    <t>G117</t>
  </si>
  <si>
    <t>G147</t>
  </si>
  <si>
    <t>G148</t>
  </si>
  <si>
    <t>G150</t>
  </si>
  <si>
    <t>G151</t>
  </si>
  <si>
    <t>G149</t>
  </si>
  <si>
    <t>G119</t>
  </si>
  <si>
    <t>G118</t>
  </si>
  <si>
    <t>G096</t>
  </si>
  <si>
    <t>G098</t>
  </si>
  <si>
    <t>G099</t>
  </si>
  <si>
    <t>G097</t>
  </si>
  <si>
    <t>G054</t>
  </si>
  <si>
    <t>G163</t>
  </si>
  <si>
    <t>G164</t>
  </si>
  <si>
    <t>G165</t>
  </si>
  <si>
    <t>X25_1</t>
  </si>
  <si>
    <t>Cpa025_1</t>
  </si>
  <si>
    <t>NA</t>
  </si>
  <si>
    <t>X25_2</t>
  </si>
  <si>
    <t>Cpa025_2</t>
  </si>
  <si>
    <t>X25_4</t>
  </si>
  <si>
    <t>Cpa025_4</t>
  </si>
  <si>
    <t>X25_5</t>
  </si>
  <si>
    <t>Cpa025_5</t>
  </si>
  <si>
    <t>X25_6</t>
  </si>
  <si>
    <t>Cpa025_6</t>
  </si>
  <si>
    <t>X25_7</t>
  </si>
  <si>
    <t>Cpa025_7</t>
  </si>
  <si>
    <t>X25_8</t>
  </si>
  <si>
    <t>Cpa025_8</t>
  </si>
  <si>
    <t>X25_9</t>
  </si>
  <si>
    <t>Cpa025_9</t>
  </si>
  <si>
    <t>X25_10</t>
  </si>
  <si>
    <t>Cpa025_10</t>
  </si>
  <si>
    <t>X25_11</t>
  </si>
  <si>
    <t>Cpa025_11</t>
  </si>
  <si>
    <t>X25_12</t>
  </si>
  <si>
    <t>Cpa025_12</t>
  </si>
  <si>
    <t>X25_13</t>
  </si>
  <si>
    <t>Cpa025_13</t>
  </si>
  <si>
    <t>X25_14</t>
  </si>
  <si>
    <t>Cpa025_14</t>
  </si>
  <si>
    <t>X25_15</t>
  </si>
  <si>
    <t>Cpa025_15</t>
  </si>
  <si>
    <t>X25_16</t>
  </si>
  <si>
    <t>Cpa025_16</t>
  </si>
  <si>
    <t>X25_17</t>
  </si>
  <si>
    <t>Cpa025_17</t>
  </si>
  <si>
    <t>X25_18</t>
  </si>
  <si>
    <t>Cpa025_18</t>
  </si>
  <si>
    <t>X25_19</t>
  </si>
  <si>
    <t>Cpa025_19</t>
  </si>
  <si>
    <t>X25_20</t>
  </si>
  <si>
    <t>Cpa025_20</t>
  </si>
  <si>
    <t>X25_21</t>
  </si>
  <si>
    <t>Cpa025_21</t>
  </si>
  <si>
    <t>X25_22</t>
  </si>
  <si>
    <t>Cpa025_22</t>
  </si>
  <si>
    <t>X25_23</t>
  </si>
  <si>
    <t>Cpa025_23</t>
  </si>
  <si>
    <t>X25_24</t>
  </si>
  <si>
    <t>Cpa025_24</t>
  </si>
  <si>
    <t>X25_25</t>
  </si>
  <si>
    <t>Cpa025_25</t>
  </si>
  <si>
    <t>X25_26</t>
  </si>
  <si>
    <t>Cpa025_26</t>
  </si>
  <si>
    <t>X25_27</t>
  </si>
  <si>
    <t>Cpa025_27</t>
  </si>
  <si>
    <t>X25_28</t>
  </si>
  <si>
    <t>Cpa025_28</t>
  </si>
  <si>
    <t>X25_30</t>
  </si>
  <si>
    <t>Cpa025_30</t>
  </si>
  <si>
    <t>X25_31</t>
  </si>
  <si>
    <t>Cpa025_31</t>
  </si>
  <si>
    <t>X25_32</t>
  </si>
  <si>
    <t>Cpa025_32</t>
  </si>
  <si>
    <t>X25_33</t>
  </si>
  <si>
    <t>Cpa025_33</t>
  </si>
  <si>
    <t>X25_34</t>
  </si>
  <si>
    <t>Cpa025_34</t>
  </si>
  <si>
    <t>X25_35</t>
  </si>
  <si>
    <t>Cpa025_35</t>
  </si>
  <si>
    <t>X25_36</t>
  </si>
  <si>
    <t>Cpa025_36</t>
  </si>
  <si>
    <t>X25_37</t>
  </si>
  <si>
    <t>Cpa025_37</t>
  </si>
  <si>
    <t>X25_38</t>
  </si>
  <si>
    <t>Cpa025_38</t>
  </si>
  <si>
    <t>X25_39</t>
  </si>
  <si>
    <t>Cpa025_39</t>
  </si>
  <si>
    <t>X25_40</t>
  </si>
  <si>
    <t>Cpa025_40</t>
  </si>
  <si>
    <t>X25_41</t>
  </si>
  <si>
    <t>Cpa025_41</t>
  </si>
  <si>
    <t>X25_42</t>
  </si>
  <si>
    <t>Cpa025_42</t>
  </si>
  <si>
    <t>X25_43</t>
  </si>
  <si>
    <t>Cpa025_43</t>
  </si>
  <si>
    <t>X25_44</t>
  </si>
  <si>
    <t>Cpa025_44</t>
  </si>
  <si>
    <t>X25_46</t>
  </si>
  <si>
    <t>Cpa025_46</t>
  </si>
  <si>
    <t>X25_47</t>
  </si>
  <si>
    <t>Cpa025_47</t>
  </si>
  <si>
    <t>X25_48</t>
  </si>
  <si>
    <t>Cpa025_48</t>
  </si>
  <si>
    <t>X25_49</t>
  </si>
  <si>
    <t>Cpa025_49</t>
  </si>
  <si>
    <t>X25_50</t>
  </si>
  <si>
    <t>Cpa025_50</t>
  </si>
  <si>
    <t>X25_51</t>
  </si>
  <si>
    <t>Cpa025_51</t>
  </si>
  <si>
    <t>X25_52</t>
  </si>
  <si>
    <t>Cpa025_52</t>
  </si>
  <si>
    <t>X25_53</t>
  </si>
  <si>
    <t>Cpa025_53</t>
  </si>
  <si>
    <t>X25_54</t>
  </si>
  <si>
    <t>Cpa025_54</t>
  </si>
  <si>
    <t>X25_56</t>
  </si>
  <si>
    <t>Cpa025_56</t>
  </si>
  <si>
    <t>X25_57</t>
  </si>
  <si>
    <t>Cpa025_57</t>
  </si>
  <si>
    <t>X25_58</t>
  </si>
  <si>
    <t>Cpa025_58</t>
  </si>
  <si>
    <t>X25_59</t>
  </si>
  <si>
    <t>Cpa025_59</t>
  </si>
  <si>
    <t>X25_60</t>
  </si>
  <si>
    <t>Cpa025_60</t>
  </si>
  <si>
    <t>X25_61</t>
  </si>
  <si>
    <t>Cpa025_61</t>
  </si>
  <si>
    <t>X25_62</t>
  </si>
  <si>
    <t>Cpa025_62</t>
  </si>
  <si>
    <t>X25_63</t>
  </si>
  <si>
    <t>Cpa025_63</t>
  </si>
  <si>
    <t>X25_64</t>
  </si>
  <si>
    <t>Cpa025_64</t>
  </si>
  <si>
    <t>X25_66</t>
  </si>
  <si>
    <t>Cpa025_66</t>
  </si>
  <si>
    <t>X25_67</t>
  </si>
  <si>
    <t>Cpa025_67</t>
  </si>
  <si>
    <t>X25_68</t>
  </si>
  <si>
    <t>Cpa025_68</t>
  </si>
  <si>
    <t>X25_69</t>
  </si>
  <si>
    <t>Cpa025_69</t>
  </si>
  <si>
    <t>X25_70</t>
  </si>
  <si>
    <t>Cpa025_70</t>
  </si>
  <si>
    <t>X25_71</t>
  </si>
  <si>
    <t>Cpa025_71</t>
  </si>
  <si>
    <t>X25_72</t>
  </si>
  <si>
    <t>Cpa025_72</t>
  </si>
  <si>
    <t>X25_74</t>
  </si>
  <si>
    <t>Cpa025_74</t>
  </si>
  <si>
    <t>X25_75</t>
  </si>
  <si>
    <t>Cpa025_75</t>
  </si>
  <si>
    <t>X25_76</t>
  </si>
  <si>
    <t>Cpa025_76</t>
  </si>
  <si>
    <t>X25_77</t>
  </si>
  <si>
    <t>Cpa025_77</t>
  </si>
  <si>
    <t>X25_78</t>
  </si>
  <si>
    <t>Cpa025_78</t>
  </si>
  <si>
    <t>X25_79</t>
  </si>
  <si>
    <t>Cpa025_79</t>
  </si>
  <si>
    <t>X25_81</t>
  </si>
  <si>
    <t>Cpa025_81</t>
  </si>
  <si>
    <t>X25_82</t>
  </si>
  <si>
    <t>Cpa025_82</t>
  </si>
  <si>
    <t>X25_83</t>
  </si>
  <si>
    <t>Cpa025_83</t>
  </si>
  <si>
    <t>X25_84</t>
  </si>
  <si>
    <t>Cpa025_84</t>
  </si>
  <si>
    <t>X25_85</t>
  </si>
  <si>
    <t>Cpa025_85</t>
  </si>
  <si>
    <t>X25_86</t>
  </si>
  <si>
    <t>Cpa025_86</t>
  </si>
  <si>
    <t>X25_87</t>
  </si>
  <si>
    <t>Cpa025_87</t>
  </si>
  <si>
    <t>X25_88</t>
  </si>
  <si>
    <t>Cpa025_88</t>
  </si>
  <si>
    <t>X25_89</t>
  </si>
  <si>
    <t>Cpa025_89</t>
  </si>
  <si>
    <t>X25_91</t>
  </si>
  <si>
    <t>Cpa025_91</t>
  </si>
  <si>
    <t>X25_92</t>
  </si>
  <si>
    <t>Cpa025_92</t>
  </si>
  <si>
    <t>X25_94</t>
  </si>
  <si>
    <t>Cpa025_94</t>
  </si>
  <si>
    <t>X25_98</t>
  </si>
  <si>
    <t>Cpa025_98</t>
  </si>
  <si>
    <t>X25_99</t>
  </si>
  <si>
    <t>Cpa025_99</t>
  </si>
  <si>
    <t>X25_100</t>
  </si>
  <si>
    <t>Cpa025_100</t>
  </si>
  <si>
    <t>X25_101</t>
  </si>
  <si>
    <t>Cpa025_101</t>
  </si>
  <si>
    <t>X25_102</t>
  </si>
  <si>
    <t>Cpa025_102</t>
  </si>
  <si>
    <t>X25_103</t>
  </si>
  <si>
    <t>Cpa025_103</t>
  </si>
  <si>
    <t>X25_105</t>
  </si>
  <si>
    <t>Cpa025_105</t>
  </si>
  <si>
    <t>X25_107</t>
  </si>
  <si>
    <t>Cpa025_107</t>
  </si>
  <si>
    <t>X25_108</t>
  </si>
  <si>
    <t>Cpa025_108</t>
  </si>
  <si>
    <t>X25_109</t>
  </si>
  <si>
    <t>Cpa025_109</t>
  </si>
  <si>
    <t>X25_110</t>
  </si>
  <si>
    <t>Cpa025_110</t>
  </si>
  <si>
    <t>X25_112</t>
  </si>
  <si>
    <t>Cpa025_112</t>
  </si>
  <si>
    <t>X25_113</t>
  </si>
  <si>
    <t>Cpa025_113</t>
  </si>
  <si>
    <t>X25_114</t>
  </si>
  <si>
    <t>Cpa025_114</t>
  </si>
  <si>
    <t>X25_115</t>
  </si>
  <si>
    <t>Cpa025_115</t>
  </si>
  <si>
    <t>X25_116</t>
  </si>
  <si>
    <t>Cpa025_116</t>
  </si>
  <si>
    <t>X25_117</t>
  </si>
  <si>
    <t>Cpa025_117</t>
  </si>
  <si>
    <t>X25_118</t>
  </si>
  <si>
    <t>Cpa025_118</t>
  </si>
  <si>
    <t>X25_119</t>
  </si>
  <si>
    <t>Cpa025_119</t>
  </si>
  <si>
    <t>X25_120</t>
  </si>
  <si>
    <t>Cpa025_120</t>
  </si>
  <si>
    <t>Running Name</t>
  </si>
  <si>
    <t>Sample Name</t>
  </si>
  <si>
    <t>U ppm</t>
  </si>
  <si>
    <t>U/Th</t>
  </si>
  <si>
    <t xml:space="preserve"> 207Pb / 235U</t>
  </si>
  <si>
    <t>2σ Abs Error</t>
  </si>
  <si>
    <t>206Pb /238U</t>
  </si>
  <si>
    <t>Corr. Coef</t>
  </si>
  <si>
    <t>238U / 206Pb</t>
  </si>
  <si>
    <t>207Pb / 206Pb</t>
  </si>
  <si>
    <t>207Pb / 235U
Ma</t>
  </si>
  <si>
    <t>2σ Abs Error
Ma</t>
  </si>
  <si>
    <t>206Pb / 238 U
Ma</t>
  </si>
  <si>
    <t>207Pb / 206 Pb
Ma</t>
  </si>
  <si>
    <t>Best Age
Ma</t>
  </si>
  <si>
    <r>
      <t xml:space="preserve">Values that are </t>
    </r>
    <r>
      <rPr>
        <sz val="11"/>
        <color rgb="FFFF0000"/>
        <rFont val="Calibri"/>
        <family val="2"/>
      </rPr>
      <t>red</t>
    </r>
    <r>
      <rPr>
        <sz val="11"/>
        <rFont val="Calibri"/>
        <family val="2"/>
      </rPr>
      <t xml:space="preserve"> or striked-through were designated so by Dr. Valencia and are removed from our interpretations.</t>
    </r>
  </si>
  <si>
    <r>
      <rPr>
        <b/>
        <sz val="11"/>
        <color theme="1"/>
        <rFont val="Calibri"/>
        <family val="2"/>
        <scheme val="minor"/>
      </rPr>
      <t>Table DS02.</t>
    </r>
    <r>
      <rPr>
        <sz val="11"/>
        <color theme="1"/>
        <rFont val="Calibri"/>
        <family val="2"/>
        <scheme val="minor"/>
      </rPr>
      <t xml:space="preserve"> U-Pb analysis results from sample Cpa025 (map label GD01, lat/lon=47.047531, -120.285744) run at Washington State University, Pullman, WA. </t>
    </r>
  </si>
  <si>
    <t>Station</t>
  </si>
  <si>
    <t>Latitude (NAD83)</t>
  </si>
  <si>
    <t>Longitude (NAD83)</t>
  </si>
  <si>
    <t>Elevation (ft, NGVD29)</t>
  </si>
  <si>
    <t>Observed Gravity (mGal)</t>
  </si>
  <si>
    <t>Bouguer Anomaly (mGal)</t>
  </si>
  <si>
    <t>Complete Bouguer Anomaly (mGal)</t>
  </si>
  <si>
    <t>Free Air Anomaly (mGal)</t>
  </si>
  <si>
    <t>Field Terrain Correction (mGal)</t>
  </si>
  <si>
    <t>Total Terrain Correction (mGal)</t>
  </si>
  <si>
    <t>Isostatic Gravity (mGal)</t>
  </si>
  <si>
    <t>19KV0001</t>
  </si>
  <si>
    <t>19KV0002</t>
  </si>
  <si>
    <t>19KV0003</t>
  </si>
  <si>
    <t>19KV0004</t>
  </si>
  <si>
    <t>19KV0005</t>
  </si>
  <si>
    <t>19KV0006</t>
  </si>
  <si>
    <t>19KV0007</t>
  </si>
  <si>
    <t>19KV0008</t>
  </si>
  <si>
    <t>19KV0009</t>
  </si>
  <si>
    <t>19KV0010</t>
  </si>
  <si>
    <t>19KV0011</t>
  </si>
  <si>
    <t>19KV0012</t>
  </si>
  <si>
    <t>19KV0013</t>
  </si>
  <si>
    <t>19KV0014</t>
  </si>
  <si>
    <t>19KV0015</t>
  </si>
  <si>
    <t>19KV0016</t>
  </si>
  <si>
    <t>19KV0017</t>
  </si>
  <si>
    <t>19KV0018</t>
  </si>
  <si>
    <t>19KV0019</t>
  </si>
  <si>
    <t>19KV0020</t>
  </si>
  <si>
    <t>19KV0021</t>
  </si>
  <si>
    <t>19KV0022</t>
  </si>
  <si>
    <t>19KV0023</t>
  </si>
  <si>
    <t>19KV0024</t>
  </si>
  <si>
    <t>19KV0025</t>
  </si>
  <si>
    <t>19KV0026</t>
  </si>
  <si>
    <t>19KV0027</t>
  </si>
  <si>
    <t>19KV0028</t>
  </si>
  <si>
    <t>19KV0029</t>
  </si>
  <si>
    <t>19KV0030</t>
  </si>
  <si>
    <t>19KV0031</t>
  </si>
  <si>
    <t>19KV0032</t>
  </si>
  <si>
    <t>19KV0033</t>
  </si>
  <si>
    <t>19KV0034</t>
  </si>
  <si>
    <t>19KV0035</t>
  </si>
  <si>
    <t>19KV0036</t>
  </si>
  <si>
    <t>19KV0037</t>
  </si>
  <si>
    <t>19KV0038</t>
  </si>
  <si>
    <t>19KV0039</t>
  </si>
  <si>
    <t>19KV0041</t>
  </si>
  <si>
    <t>19KV0042</t>
  </si>
  <si>
    <t>19KV0043</t>
  </si>
  <si>
    <t>19KV0044</t>
  </si>
  <si>
    <t>19KV0045</t>
  </si>
  <si>
    <t>19KV0046</t>
  </si>
  <si>
    <t>19KV0047</t>
  </si>
  <si>
    <t>19KV0048</t>
  </si>
  <si>
    <t>19KV0049</t>
  </si>
  <si>
    <t>19KV0050</t>
  </si>
  <si>
    <t>19KV0051</t>
  </si>
  <si>
    <t>19KV0052</t>
  </si>
  <si>
    <t>19KV0053</t>
  </si>
  <si>
    <t>19KV0054</t>
  </si>
  <si>
    <t>19KV0055</t>
  </si>
  <si>
    <t>19KV0056</t>
  </si>
  <si>
    <t>19KV0057</t>
  </si>
  <si>
    <t>19KV0058</t>
  </si>
  <si>
    <t>19KV0059</t>
  </si>
  <si>
    <t>19KV0060</t>
  </si>
  <si>
    <t>19KV0061</t>
  </si>
  <si>
    <t>19KV0062</t>
  </si>
  <si>
    <t>19KV0063</t>
  </si>
  <si>
    <t>19KV0064</t>
  </si>
  <si>
    <t>19KV0065</t>
  </si>
  <si>
    <t>19KV0066</t>
  </si>
  <si>
    <t>19KV0067</t>
  </si>
  <si>
    <t>19KV0068</t>
  </si>
  <si>
    <t>19KV0069</t>
  </si>
  <si>
    <t>19KV0070</t>
  </si>
  <si>
    <t>19KV0071</t>
  </si>
  <si>
    <t>19KV0072</t>
  </si>
  <si>
    <t>19KV0073</t>
  </si>
  <si>
    <t>19KV0074</t>
  </si>
  <si>
    <t>19KV0075</t>
  </si>
  <si>
    <t>19KV0076</t>
  </si>
  <si>
    <t>19KV0077</t>
  </si>
  <si>
    <t>19KV0078</t>
  </si>
  <si>
    <t>19KV0079</t>
  </si>
  <si>
    <t>19KV0080</t>
  </si>
  <si>
    <t>19KV0081</t>
  </si>
  <si>
    <t>19KV0082</t>
  </si>
  <si>
    <t>19KV0083</t>
  </si>
  <si>
    <t>19KV0084</t>
  </si>
  <si>
    <t>19KV0085</t>
  </si>
  <si>
    <t>19KV0086</t>
  </si>
  <si>
    <t>19KV0087</t>
  </si>
  <si>
    <t>19KV0088</t>
  </si>
  <si>
    <t>19KV0089</t>
  </si>
  <si>
    <t>19KV0090</t>
  </si>
  <si>
    <t>19KV0091</t>
  </si>
  <si>
    <t>19KV0092</t>
  </si>
  <si>
    <t>19KV0093</t>
  </si>
  <si>
    <t>19KV0094</t>
  </si>
  <si>
    <t>19KV0095</t>
  </si>
  <si>
    <t>19KV0096</t>
  </si>
  <si>
    <t>19KV0097</t>
  </si>
  <si>
    <t>19KV0098</t>
  </si>
  <si>
    <t>19KV0099</t>
  </si>
  <si>
    <t>19KV0100</t>
  </si>
  <si>
    <t>19KV0101</t>
  </si>
  <si>
    <t>19KV0102</t>
  </si>
  <si>
    <t>19KV0103</t>
  </si>
  <si>
    <t>19KV0104</t>
  </si>
  <si>
    <t>19KV0105</t>
  </si>
  <si>
    <t>19KV0106</t>
  </si>
  <si>
    <t>19KV0107</t>
  </si>
  <si>
    <t>19KV0108</t>
  </si>
  <si>
    <t>19KV0109</t>
  </si>
  <si>
    <t>19KV0110</t>
  </si>
  <si>
    <t>19KV0111</t>
  </si>
  <si>
    <t>19KV0112</t>
  </si>
  <si>
    <t>19KV0113</t>
  </si>
  <si>
    <t>19KV0114</t>
  </si>
  <si>
    <t>19KV0115</t>
  </si>
  <si>
    <t>19KV0116</t>
  </si>
  <si>
    <t>19KV0117</t>
  </si>
  <si>
    <t>19KV0118</t>
  </si>
  <si>
    <t>19KV0119</t>
  </si>
  <si>
    <t>19KV0120</t>
  </si>
  <si>
    <t>19KV0121</t>
  </si>
  <si>
    <t>19KV0122</t>
  </si>
  <si>
    <t>19KV0123</t>
  </si>
  <si>
    <t>19KV0124</t>
  </si>
  <si>
    <t>19KV0125</t>
  </si>
  <si>
    <t>19KV0126</t>
  </si>
  <si>
    <t>19KV0127</t>
  </si>
  <si>
    <t>19KV0128</t>
  </si>
  <si>
    <t>19KV0129</t>
  </si>
  <si>
    <t>19KV0130</t>
  </si>
  <si>
    <t>19KV0131</t>
  </si>
  <si>
    <t>19KV0132</t>
  </si>
  <si>
    <t>19KV0133</t>
  </si>
  <si>
    <t>19KV0134</t>
  </si>
  <si>
    <t>19KV0135</t>
  </si>
  <si>
    <t>19KV0136</t>
  </si>
  <si>
    <t>19KV0137</t>
  </si>
  <si>
    <t>19KV0138</t>
  </si>
  <si>
    <t>19KV0139</t>
  </si>
  <si>
    <t>19KV0140</t>
  </si>
  <si>
    <t>19KV0141</t>
  </si>
  <si>
    <t>19KV0142</t>
  </si>
  <si>
    <t>19KV0143</t>
  </si>
  <si>
    <t>19KV0144</t>
  </si>
  <si>
    <t>19KV0145</t>
  </si>
  <si>
    <t>19KV0146</t>
  </si>
  <si>
    <t>19KV0147</t>
  </si>
  <si>
    <t>19KV0148</t>
  </si>
  <si>
    <t>19KV0149</t>
  </si>
  <si>
    <t>19KV0150</t>
  </si>
  <si>
    <t>19KV0151</t>
  </si>
  <si>
    <t>19KV0152</t>
  </si>
  <si>
    <t>19KV0153</t>
  </si>
  <si>
    <t>19KV0154</t>
  </si>
  <si>
    <t>19KV0155</t>
  </si>
  <si>
    <t>19KV0156</t>
  </si>
  <si>
    <t>19KV0157</t>
  </si>
  <si>
    <t>19KV0158</t>
  </si>
  <si>
    <t>19KV0159</t>
  </si>
  <si>
    <t>19KV0160</t>
  </si>
  <si>
    <t>19KV0161</t>
  </si>
  <si>
    <t>19KV0162</t>
  </si>
  <si>
    <t>19KV0163</t>
  </si>
  <si>
    <t>19KV0164</t>
  </si>
  <si>
    <t>19KV0165</t>
  </si>
  <si>
    <t>19KV0166</t>
  </si>
  <si>
    <t>19KV0167</t>
  </si>
  <si>
    <t>19KV0168</t>
  </si>
  <si>
    <t>19KV0169</t>
  </si>
  <si>
    <t>19KV0170</t>
  </si>
  <si>
    <t>19KV0171</t>
  </si>
  <si>
    <t>19KV0172</t>
  </si>
  <si>
    <t>19KV0173</t>
  </si>
  <si>
    <t>19KV0174</t>
  </si>
  <si>
    <t>19KV0175</t>
  </si>
  <si>
    <t>19KV0176</t>
  </si>
  <si>
    <t>19KV0177</t>
  </si>
  <si>
    <t>19KV0178</t>
  </si>
  <si>
    <t>19KV0179</t>
  </si>
  <si>
    <t>19KV0180</t>
  </si>
  <si>
    <t>19KV0181</t>
  </si>
  <si>
    <t>19KV0182</t>
  </si>
  <si>
    <t>19KV0183</t>
  </si>
  <si>
    <t>19KV0184</t>
  </si>
  <si>
    <t>19KV0185</t>
  </si>
  <si>
    <t>19KV0186</t>
  </si>
  <si>
    <t>19KV0187</t>
  </si>
  <si>
    <t>19KV0188</t>
  </si>
  <si>
    <t>19KV0189</t>
  </si>
  <si>
    <t>19KV0190</t>
  </si>
  <si>
    <t>19KV0191</t>
  </si>
  <si>
    <t>19KV0192</t>
  </si>
  <si>
    <t>19KV0193</t>
  </si>
  <si>
    <t>19KV0194</t>
  </si>
  <si>
    <t>19KV0195</t>
  </si>
  <si>
    <t>19KV0196</t>
  </si>
  <si>
    <t>19KV0197</t>
  </si>
  <si>
    <t>19KV0198</t>
  </si>
  <si>
    <t>19KV0199</t>
  </si>
  <si>
    <t>19KV0200</t>
  </si>
  <si>
    <t>19KV0201</t>
  </si>
  <si>
    <t>19KV0202</t>
  </si>
  <si>
    <t>19KV0203</t>
  </si>
  <si>
    <t>19KV0204</t>
  </si>
  <si>
    <t>19KV0205</t>
  </si>
  <si>
    <t>19KV0206</t>
  </si>
  <si>
    <t>19KV0207</t>
  </si>
  <si>
    <t>19KV0208</t>
  </si>
  <si>
    <t>19KV0209</t>
  </si>
  <si>
    <t>19KV0210</t>
  </si>
  <si>
    <t>19KV0211</t>
  </si>
  <si>
    <t>19KV0212</t>
  </si>
  <si>
    <t>19KV0213</t>
  </si>
  <si>
    <t>19KV0214</t>
  </si>
  <si>
    <t>19KV0215</t>
  </si>
  <si>
    <t>19KV0216</t>
  </si>
  <si>
    <t>19KV0217</t>
  </si>
  <si>
    <t>19KV0218</t>
  </si>
  <si>
    <t>19KV0219</t>
  </si>
  <si>
    <t>19KV0220</t>
  </si>
  <si>
    <t>19KV0221</t>
  </si>
  <si>
    <t>19KV0222</t>
  </si>
  <si>
    <t>19KV0223</t>
  </si>
  <si>
    <t>19KV0224</t>
  </si>
  <si>
    <t>19KV0225</t>
  </si>
  <si>
    <t>19KV0226</t>
  </si>
  <si>
    <t>19KV0227</t>
  </si>
  <si>
    <t>19KV0228</t>
  </si>
  <si>
    <t>19KV0229</t>
  </si>
  <si>
    <t>19KV0230</t>
  </si>
  <si>
    <t>19KV0231</t>
  </si>
  <si>
    <t>19KV0232</t>
  </si>
  <si>
    <t>19KV0233</t>
  </si>
  <si>
    <t>19KV0234</t>
  </si>
  <si>
    <t>19KV0235</t>
  </si>
  <si>
    <t>19KV0236</t>
  </si>
  <si>
    <t>19KV0237</t>
  </si>
  <si>
    <t>19KV0238</t>
  </si>
  <si>
    <t>19KV0239</t>
  </si>
  <si>
    <t>19KV0240</t>
  </si>
  <si>
    <t>19KV0241</t>
  </si>
  <si>
    <t>19KV0242</t>
  </si>
  <si>
    <t>19KV0243</t>
  </si>
  <si>
    <t>19KV0244</t>
  </si>
  <si>
    <t>19KV0245</t>
  </si>
  <si>
    <t>19KV0246</t>
  </si>
  <si>
    <t>19KV0247</t>
  </si>
  <si>
    <t>19KV0248</t>
  </si>
  <si>
    <t>19KV0249</t>
  </si>
  <si>
    <t>19KV0250</t>
  </si>
  <si>
    <t>19KV0251</t>
  </si>
  <si>
    <t>19KV0252</t>
  </si>
  <si>
    <t>19KV0253</t>
  </si>
  <si>
    <t>19KV0254</t>
  </si>
  <si>
    <t>19KV0255</t>
  </si>
  <si>
    <t>19KV0256</t>
  </si>
  <si>
    <t>19KV0257</t>
  </si>
  <si>
    <t>19KV0258</t>
  </si>
  <si>
    <t>19KV0259</t>
  </si>
  <si>
    <t>19KV0260</t>
  </si>
  <si>
    <t>19KV0261</t>
  </si>
  <si>
    <t>19KV0262</t>
  </si>
  <si>
    <t>19KV0263</t>
  </si>
  <si>
    <t>19KV0264</t>
  </si>
  <si>
    <t>19KV0265</t>
  </si>
  <si>
    <t>19KV0266</t>
  </si>
  <si>
    <t>19KV0267</t>
  </si>
  <si>
    <t>19KV0268</t>
  </si>
  <si>
    <t>19KV0269</t>
  </si>
  <si>
    <t>19KV0270</t>
  </si>
  <si>
    <t>19KV0271</t>
  </si>
  <si>
    <t>19KV0272</t>
  </si>
  <si>
    <t>19KV0273</t>
  </si>
  <si>
    <t>19KV0274</t>
  </si>
  <si>
    <t>19KV0275</t>
  </si>
  <si>
    <t>19KV0276</t>
  </si>
  <si>
    <t>19KV0277</t>
  </si>
  <si>
    <t>19KV0278</t>
  </si>
  <si>
    <t>19KV0279</t>
  </si>
  <si>
    <t>19KV0280</t>
  </si>
  <si>
    <t>19KV0281</t>
  </si>
  <si>
    <t>19KV0282</t>
  </si>
  <si>
    <t>19KV0283</t>
  </si>
  <si>
    <t>19KV0284</t>
  </si>
  <si>
    <t>19KV0285</t>
  </si>
  <si>
    <t>19KV0286</t>
  </si>
  <si>
    <t>19KV0287</t>
  </si>
  <si>
    <t>19KV0288</t>
  </si>
  <si>
    <t>19KV0289</t>
  </si>
  <si>
    <t>19KV0290</t>
  </si>
  <si>
    <t>19KV0291</t>
  </si>
  <si>
    <t>19KV0292</t>
  </si>
  <si>
    <t>19KV0293</t>
  </si>
  <si>
    <t>19KV0294</t>
  </si>
  <si>
    <t>19KV0295</t>
  </si>
  <si>
    <t>19KV0296</t>
  </si>
  <si>
    <t>19KV0297</t>
  </si>
  <si>
    <t>19KV0298</t>
  </si>
  <si>
    <t>19KV0299</t>
  </si>
  <si>
    <t>19KV0300</t>
  </si>
  <si>
    <t>19KV0301</t>
  </si>
  <si>
    <t>19KV0302</t>
  </si>
  <si>
    <t>19KV0303</t>
  </si>
  <si>
    <t>19KV0304</t>
  </si>
  <si>
    <t>19KV0305</t>
  </si>
  <si>
    <t>19KV0306</t>
  </si>
  <si>
    <t>19KV0307</t>
  </si>
  <si>
    <t>19KV0308</t>
  </si>
  <si>
    <t>19KV0309</t>
  </si>
  <si>
    <t>19KV0310</t>
  </si>
  <si>
    <t>19KV0311</t>
  </si>
  <si>
    <t>19KV0312</t>
  </si>
  <si>
    <t>19KV0313</t>
  </si>
  <si>
    <t>19KV0314</t>
  </si>
  <si>
    <t>19KV0315</t>
  </si>
  <si>
    <t>19KV0316</t>
  </si>
  <si>
    <t>19KV0317</t>
  </si>
  <si>
    <t>19KV0318</t>
  </si>
  <si>
    <t>19KV0319</t>
  </si>
  <si>
    <t>19KV0320</t>
  </si>
  <si>
    <t>19KV0321</t>
  </si>
  <si>
    <t>19KV0322</t>
  </si>
  <si>
    <t>19KV0323</t>
  </si>
  <si>
    <t>19KV0324</t>
  </si>
  <si>
    <t>19KV0325</t>
  </si>
  <si>
    <t>19KV0326</t>
  </si>
  <si>
    <t>19KV0327</t>
  </si>
  <si>
    <t>19KV0328</t>
  </si>
  <si>
    <t>19KV0329</t>
  </si>
  <si>
    <t>19KV0330</t>
  </si>
  <si>
    <t>19KV0331</t>
  </si>
  <si>
    <t>19KV0332</t>
  </si>
  <si>
    <t>19KV0333</t>
  </si>
  <si>
    <t>19KV0334</t>
  </si>
  <si>
    <t>19KV0335</t>
  </si>
  <si>
    <t>19KV0336</t>
  </si>
  <si>
    <t>19KV0337</t>
  </si>
  <si>
    <t>19KV0338</t>
  </si>
  <si>
    <t>19KV0339</t>
  </si>
  <si>
    <t>19KV0340</t>
  </si>
  <si>
    <t>19KV0341</t>
  </si>
  <si>
    <t>19KV0342</t>
  </si>
  <si>
    <t>19KV0343</t>
  </si>
  <si>
    <t>19KV0344</t>
  </si>
  <si>
    <t>19KV0345</t>
  </si>
  <si>
    <t>19KV0346</t>
  </si>
  <si>
    <t>19KV0347</t>
  </si>
  <si>
    <t>19KV0348</t>
  </si>
  <si>
    <t>19KV0349</t>
  </si>
  <si>
    <t>19KV0350</t>
  </si>
  <si>
    <t>19KV0351</t>
  </si>
  <si>
    <t>19KV0352</t>
  </si>
  <si>
    <t>19KV0353</t>
  </si>
  <si>
    <t>19KV0354</t>
  </si>
  <si>
    <t>19KV0355</t>
  </si>
  <si>
    <t>19KV0356</t>
  </si>
  <si>
    <t>19KV0357</t>
  </si>
  <si>
    <t>19KV0358</t>
  </si>
  <si>
    <t>19KV0359</t>
  </si>
  <si>
    <t>19KV0360</t>
  </si>
  <si>
    <t>19KV0361</t>
  </si>
  <si>
    <t>19KV0362</t>
  </si>
  <si>
    <t>19KV0363</t>
  </si>
  <si>
    <t>19KV0364</t>
  </si>
  <si>
    <t>19KV0365</t>
  </si>
  <si>
    <t>19KV0366</t>
  </si>
  <si>
    <t>19KV0367</t>
  </si>
  <si>
    <t>19KV0368</t>
  </si>
  <si>
    <t>19KV0369</t>
  </si>
  <si>
    <t>19KV0370</t>
  </si>
  <si>
    <t>19KV0371</t>
  </si>
  <si>
    <t>19KV0372</t>
  </si>
  <si>
    <t>19KV0373</t>
  </si>
  <si>
    <t>19KV0374</t>
  </si>
  <si>
    <t>19KV0375</t>
  </si>
  <si>
    <t>19KV0376</t>
  </si>
  <si>
    <t>19KV0377</t>
  </si>
  <si>
    <t>19KV0378</t>
  </si>
  <si>
    <t>19KV0379</t>
  </si>
  <si>
    <t>19KV0380</t>
  </si>
  <si>
    <t>19KV0381</t>
  </si>
  <si>
    <t>19KV0382</t>
  </si>
  <si>
    <t>19KV0383</t>
  </si>
  <si>
    <t>19KV0384</t>
  </si>
  <si>
    <t>19KV0385</t>
  </si>
  <si>
    <t>19KV0386</t>
  </si>
  <si>
    <t>19KV0387</t>
  </si>
  <si>
    <t>19KV0388</t>
  </si>
  <si>
    <t>19KV0389</t>
  </si>
  <si>
    <t>19KV0390</t>
  </si>
  <si>
    <t>19KV0391</t>
  </si>
  <si>
    <t>19KV0392</t>
  </si>
  <si>
    <t>19KV0393</t>
  </si>
  <si>
    <t>19KV0394</t>
  </si>
  <si>
    <t>19KV0395</t>
  </si>
  <si>
    <t>19KV0396</t>
  </si>
  <si>
    <t>19KV0397</t>
  </si>
  <si>
    <t>19KV0398</t>
  </si>
  <si>
    <t>19KV0399</t>
  </si>
  <si>
    <t>19KV0400</t>
  </si>
  <si>
    <t>19KV0401</t>
  </si>
  <si>
    <t>19KV0402</t>
  </si>
  <si>
    <t>19KV0403</t>
  </si>
  <si>
    <t>19KV0404</t>
  </si>
  <si>
    <t>19KV0405</t>
  </si>
  <si>
    <t>19KV0406</t>
  </si>
  <si>
    <t>19KV0407</t>
  </si>
  <si>
    <t>19KV0408</t>
  </si>
  <si>
    <t>19KV0409</t>
  </si>
  <si>
    <t>19KV0410</t>
  </si>
  <si>
    <t>19KV0411</t>
  </si>
  <si>
    <t>19KV0412</t>
  </si>
  <si>
    <t>19KV0413</t>
  </si>
  <si>
    <t>19KV0414</t>
  </si>
  <si>
    <t>19KV0415</t>
  </si>
  <si>
    <t>19KV0416</t>
  </si>
  <si>
    <t>19KV0417</t>
  </si>
  <si>
    <t>19KV0418</t>
  </si>
  <si>
    <t>19KV0419</t>
  </si>
  <si>
    <t>19KV0420</t>
  </si>
  <si>
    <t>19KV0421</t>
  </si>
  <si>
    <t>19KV0422</t>
  </si>
  <si>
    <t>19KV0423</t>
  </si>
  <si>
    <t>19KV0424</t>
  </si>
  <si>
    <t>19KV0425</t>
  </si>
  <si>
    <t>19KV0426</t>
  </si>
  <si>
    <t>19KV0427</t>
  </si>
  <si>
    <t>19KV0428</t>
  </si>
  <si>
    <t>19KV0429</t>
  </si>
  <si>
    <t>19KV0430</t>
  </si>
  <si>
    <t>19KV0431</t>
  </si>
  <si>
    <t>19KV0432</t>
  </si>
  <si>
    <t>19KV0433</t>
  </si>
  <si>
    <t>19KV0434</t>
  </si>
  <si>
    <t>19KV0435</t>
  </si>
  <si>
    <t>19KV0436</t>
  </si>
  <si>
    <t>19KV0437</t>
  </si>
  <si>
    <t>19KV0438</t>
  </si>
  <si>
    <t>19KV0439</t>
  </si>
  <si>
    <t>19KV0440</t>
  </si>
  <si>
    <t>19KV0441</t>
  </si>
  <si>
    <t>19KV0442</t>
  </si>
  <si>
    <t>19KV0443</t>
  </si>
  <si>
    <t>19KV0444</t>
  </si>
  <si>
    <t>19KV0445</t>
  </si>
  <si>
    <t>19KV0446</t>
  </si>
  <si>
    <t>19KV0447</t>
  </si>
  <si>
    <t>19KV0448</t>
  </si>
  <si>
    <t>19KV0449</t>
  </si>
  <si>
    <t>19KV0450</t>
  </si>
  <si>
    <t>19KV0451</t>
  </si>
  <si>
    <t>19KV0452</t>
  </si>
  <si>
    <t>19KV0453</t>
  </si>
  <si>
    <t>19KV0454</t>
  </si>
  <si>
    <t>19KV0455</t>
  </si>
  <si>
    <t>19KV0456</t>
  </si>
  <si>
    <t>19KV0457</t>
  </si>
  <si>
    <t>19KV0458</t>
  </si>
  <si>
    <t>19KV0459</t>
  </si>
  <si>
    <t>19KV0460</t>
  </si>
  <si>
    <t>19KV0461</t>
  </si>
  <si>
    <t>19KV0462</t>
  </si>
  <si>
    <t>19KV0463</t>
  </si>
  <si>
    <t>19KV0464</t>
  </si>
  <si>
    <t>19KV0465</t>
  </si>
  <si>
    <t>19KV0466</t>
  </si>
  <si>
    <t>19KV0467</t>
  </si>
  <si>
    <t>19KV0468</t>
  </si>
  <si>
    <t>19KV0469</t>
  </si>
  <si>
    <t>19KV0470</t>
  </si>
  <si>
    <t>20KV5001</t>
  </si>
  <si>
    <t>20KV5002</t>
  </si>
  <si>
    <t>20KV5003</t>
  </si>
  <si>
    <t>20KV5004</t>
  </si>
  <si>
    <t>20KV5005</t>
  </si>
  <si>
    <t>20KV5006</t>
  </si>
  <si>
    <t>20KV5007</t>
  </si>
  <si>
    <t>20KV5008</t>
  </si>
  <si>
    <t>20KV5009</t>
  </si>
  <si>
    <t>20KV5010</t>
  </si>
  <si>
    <t>20KV5011</t>
  </si>
  <si>
    <t>20KV5012</t>
  </si>
  <si>
    <t>20KV5013</t>
  </si>
  <si>
    <t>20KV5014</t>
  </si>
  <si>
    <t>20KV5015</t>
  </si>
  <si>
    <t>20KV5016</t>
  </si>
  <si>
    <t>20KV5017</t>
  </si>
  <si>
    <t>20KV5018</t>
  </si>
  <si>
    <t>20KV5019</t>
  </si>
  <si>
    <t>20KV5020</t>
  </si>
  <si>
    <t>20KV5021</t>
  </si>
  <si>
    <t>20KV5022</t>
  </si>
  <si>
    <t>20KV5023</t>
  </si>
  <si>
    <t>20KV5024</t>
  </si>
  <si>
    <t>20KV5025</t>
  </si>
  <si>
    <t>20KV5026</t>
  </si>
  <si>
    <t>20KV5027</t>
  </si>
  <si>
    <t>20KV5028</t>
  </si>
  <si>
    <t>20KV5029</t>
  </si>
  <si>
    <t>20KV5030</t>
  </si>
  <si>
    <t>20KV5031</t>
  </si>
  <si>
    <t>20KV5032</t>
  </si>
  <si>
    <t>20KV5033</t>
  </si>
  <si>
    <t>20KV5034</t>
  </si>
  <si>
    <t>20KV5035</t>
  </si>
  <si>
    <t>20KV5036</t>
  </si>
  <si>
    <t>20KV5037</t>
  </si>
  <si>
    <t>20KV5038</t>
  </si>
  <si>
    <t>20KV5039</t>
  </si>
  <si>
    <t>20KV5040</t>
  </si>
  <si>
    <t>20KV5041</t>
  </si>
  <si>
    <t>20KV5042</t>
  </si>
  <si>
    <t>20KV5043</t>
  </si>
  <si>
    <t>20KV5044</t>
  </si>
  <si>
    <t>20KV5045</t>
  </si>
  <si>
    <t>20KV5046</t>
  </si>
  <si>
    <t>20KV5047</t>
  </si>
  <si>
    <t>20KV5048</t>
  </si>
  <si>
    <t>20KV5049</t>
  </si>
  <si>
    <t>20KV5050</t>
  </si>
  <si>
    <t>20KV5051</t>
  </si>
  <si>
    <t>20KV5052</t>
  </si>
  <si>
    <t>20KV5053</t>
  </si>
  <si>
    <t>20KV5054</t>
  </si>
  <si>
    <t>20KV5055</t>
  </si>
  <si>
    <t>20KV5056</t>
  </si>
  <si>
    <t>20KV5057</t>
  </si>
  <si>
    <t>20KV5058</t>
  </si>
  <si>
    <t>20KV5059</t>
  </si>
  <si>
    <t>20KV5060</t>
  </si>
  <si>
    <t>20KV5061</t>
  </si>
  <si>
    <t>20KV5062</t>
  </si>
  <si>
    <t>20KV5063</t>
  </si>
  <si>
    <t>20KV5064</t>
  </si>
  <si>
    <t>20KV5065</t>
  </si>
  <si>
    <t>20KV5066</t>
  </si>
  <si>
    <t>20KV5067</t>
  </si>
  <si>
    <t>20KV5068</t>
  </si>
  <si>
    <t>20KV5069</t>
  </si>
  <si>
    <t>20KV5070</t>
  </si>
  <si>
    <t>20KV5071</t>
  </si>
  <si>
    <t>20KV5072</t>
  </si>
  <si>
    <t>20KV5073</t>
  </si>
  <si>
    <t>20KV5074</t>
  </si>
  <si>
    <t>20KV5075</t>
  </si>
  <si>
    <t>20KV5076</t>
  </si>
  <si>
    <t>20KV5077</t>
  </si>
  <si>
    <t>20KV5078</t>
  </si>
  <si>
    <t>20KV5079</t>
  </si>
  <si>
    <t>20KV5080</t>
  </si>
  <si>
    <t>20KV5081</t>
  </si>
  <si>
    <t>20KV5082</t>
  </si>
  <si>
    <t>20KV5083</t>
  </si>
  <si>
    <t>20KV5084</t>
  </si>
  <si>
    <t>20KV5085</t>
  </si>
  <si>
    <t>20KV5086</t>
  </si>
  <si>
    <t>20KV5087</t>
  </si>
  <si>
    <t>20KV5088</t>
  </si>
  <si>
    <t>20KV5089</t>
  </si>
  <si>
    <t>20KV5090</t>
  </si>
  <si>
    <t>20KV5091</t>
  </si>
  <si>
    <t>20KV5092</t>
  </si>
  <si>
    <t>20KV5093</t>
  </si>
  <si>
    <t>20KV5094</t>
  </si>
  <si>
    <t>20KV5095</t>
  </si>
  <si>
    <t>20KV5096</t>
  </si>
  <si>
    <t>20KV5097</t>
  </si>
  <si>
    <t>20KV5098</t>
  </si>
  <si>
    <t>20KV5099</t>
  </si>
  <si>
    <t>20KV5100</t>
  </si>
  <si>
    <t>20KV5101</t>
  </si>
  <si>
    <t>20KV5102</t>
  </si>
  <si>
    <t>20KV5103</t>
  </si>
  <si>
    <t>20KV5104</t>
  </si>
  <si>
    <t>20KV5105</t>
  </si>
  <si>
    <t>20KV5106</t>
  </si>
  <si>
    <t>20KV5107</t>
  </si>
  <si>
    <t>20KV5108</t>
  </si>
  <si>
    <t>20KV5109</t>
  </si>
  <si>
    <t>20KV5110</t>
  </si>
  <si>
    <t>20KV5111</t>
  </si>
  <si>
    <t>20KV5112</t>
  </si>
  <si>
    <t>20KV5113</t>
  </si>
  <si>
    <t>20KV5114</t>
  </si>
  <si>
    <t>20KV5115</t>
  </si>
  <si>
    <t>20KV5116</t>
  </si>
  <si>
    <t>20KV5117</t>
  </si>
  <si>
    <t>20KV5118</t>
  </si>
  <si>
    <t>20KV5119</t>
  </si>
  <si>
    <t>20KV5120</t>
  </si>
  <si>
    <t>20KV5121</t>
  </si>
  <si>
    <t>20KV5122</t>
  </si>
  <si>
    <t>20KV5123</t>
  </si>
  <si>
    <t>20KV5124</t>
  </si>
  <si>
    <t>20KV5125</t>
  </si>
  <si>
    <t>20KV5126</t>
  </si>
  <si>
    <t>20KV5127</t>
  </si>
  <si>
    <t>20KV5128</t>
  </si>
  <si>
    <t>20KV5129</t>
  </si>
  <si>
    <t>20KV5130</t>
  </si>
  <si>
    <t>20KV5131</t>
  </si>
  <si>
    <t>20KV5132</t>
  </si>
  <si>
    <t>20KV5133</t>
  </si>
  <si>
    <t>20KV5134</t>
  </si>
  <si>
    <t>20KV5135</t>
  </si>
  <si>
    <t>20KV5136</t>
  </si>
  <si>
    <t>20KV5137</t>
  </si>
  <si>
    <t>20KV5138</t>
  </si>
  <si>
    <t>20KV5139</t>
  </si>
  <si>
    <t>20KV5140</t>
  </si>
  <si>
    <t>20KV5141</t>
  </si>
  <si>
    <t>20KV5142</t>
  </si>
  <si>
    <t>20KV5143</t>
  </si>
  <si>
    <t>20KV5144</t>
  </si>
  <si>
    <t>20KV5145</t>
  </si>
  <si>
    <t>20KV5146</t>
  </si>
  <si>
    <t>20KV5147</t>
  </si>
  <si>
    <t>20KV5148</t>
  </si>
  <si>
    <t>20KV5149</t>
  </si>
  <si>
    <t>20KV5150</t>
  </si>
  <si>
    <t>20KV5151</t>
  </si>
  <si>
    <t>20KV5152</t>
  </si>
  <si>
    <t>20KV5153</t>
  </si>
  <si>
    <t>20KV5154</t>
  </si>
  <si>
    <t>20KV5155</t>
  </si>
  <si>
    <t>20KV5156</t>
  </si>
  <si>
    <t>20KV5157</t>
  </si>
  <si>
    <t>20KV5158</t>
  </si>
  <si>
    <t>20KV5159</t>
  </si>
  <si>
    <t>20KV5160</t>
  </si>
  <si>
    <t>20KV5161</t>
  </si>
  <si>
    <t>20KV5162</t>
  </si>
  <si>
    <t>20KV5163</t>
  </si>
  <si>
    <t>20KV5164</t>
  </si>
  <si>
    <t>20KV5165</t>
  </si>
  <si>
    <t>20KV5166</t>
  </si>
  <si>
    <t>20KV5167</t>
  </si>
  <si>
    <t>20KV5168</t>
  </si>
  <si>
    <t>20KV5169</t>
  </si>
  <si>
    <t>20KV5170</t>
  </si>
  <si>
    <t>20KV5171</t>
  </si>
  <si>
    <t>20KV5172</t>
  </si>
  <si>
    <t>20KV5173</t>
  </si>
  <si>
    <t>20KV5174</t>
  </si>
  <si>
    <t>20KV5175</t>
  </si>
  <si>
    <t>20KV5176</t>
  </si>
  <si>
    <t>20KV5177</t>
  </si>
  <si>
    <t>20KV5178</t>
  </si>
  <si>
    <t>20KV5179</t>
  </si>
  <si>
    <t>20KV5180</t>
  </si>
  <si>
    <t>20KV5181</t>
  </si>
  <si>
    <t>20KV5182</t>
  </si>
  <si>
    <t>20KV5183</t>
  </si>
  <si>
    <t>20KV5184</t>
  </si>
  <si>
    <t>20KV5185</t>
  </si>
  <si>
    <t>20KV5186</t>
  </si>
  <si>
    <t>20KV5187</t>
  </si>
  <si>
    <t>20KV5188</t>
  </si>
  <si>
    <t>20KV5189</t>
  </si>
  <si>
    <t>20KV5190</t>
  </si>
  <si>
    <t>20KV5191</t>
  </si>
  <si>
    <t>20KV5192</t>
  </si>
  <si>
    <t>20KV5193</t>
  </si>
  <si>
    <t>20KV5194</t>
  </si>
  <si>
    <t>20KV5195</t>
  </si>
  <si>
    <t>20KV5196</t>
  </si>
  <si>
    <t>20KV5197</t>
  </si>
  <si>
    <t>20KV5198</t>
  </si>
  <si>
    <t>20KV5199</t>
  </si>
  <si>
    <t>20KV5200</t>
  </si>
  <si>
    <t>20KV5201</t>
  </si>
  <si>
    <t>20KV5202</t>
  </si>
  <si>
    <t>20KV5203</t>
  </si>
  <si>
    <t>20KV5204</t>
  </si>
  <si>
    <t>20KV5205</t>
  </si>
  <si>
    <t>20KV5206</t>
  </si>
  <si>
    <t>20KV5207</t>
  </si>
  <si>
    <t>21KV1001</t>
  </si>
  <si>
    <t>21KV1002</t>
  </si>
  <si>
    <t>21KV1003</t>
  </si>
  <si>
    <t>21KV1004</t>
  </si>
  <si>
    <t>21KV1005</t>
  </si>
  <si>
    <t>21KV1006</t>
  </si>
  <si>
    <t>21KV1007</t>
  </si>
  <si>
    <t>21KV1008</t>
  </si>
  <si>
    <t>21KV1009</t>
  </si>
  <si>
    <t>21KV1010</t>
  </si>
  <si>
    <t>21KV1011</t>
  </si>
  <si>
    <t>21KV1012</t>
  </si>
  <si>
    <t>21KV1013</t>
  </si>
  <si>
    <t>21KV1014</t>
  </si>
  <si>
    <t>21KV1015</t>
  </si>
  <si>
    <t>21KV1016</t>
  </si>
  <si>
    <t>21KV1017</t>
  </si>
  <si>
    <t>21KV1018</t>
  </si>
  <si>
    <t>21KV1019</t>
  </si>
  <si>
    <t>21KV1020</t>
  </si>
  <si>
    <t>21KV1021</t>
  </si>
  <si>
    <t>21KV1022</t>
  </si>
  <si>
    <t>21KV1023</t>
  </si>
  <si>
    <t>21KV1024</t>
  </si>
  <si>
    <t>21KV1025</t>
  </si>
  <si>
    <t>21KV1026</t>
  </si>
  <si>
    <t>21KV1027</t>
  </si>
  <si>
    <t>21KV1028</t>
  </si>
  <si>
    <t>21KV1029</t>
  </si>
  <si>
    <t>21KV1030</t>
  </si>
  <si>
    <t>21KV1031</t>
  </si>
  <si>
    <t>21KV1032</t>
  </si>
  <si>
    <t>21KV1033</t>
  </si>
  <si>
    <t>21KV1034</t>
  </si>
  <si>
    <t>21KV1035</t>
  </si>
  <si>
    <t>21KV1036</t>
  </si>
  <si>
    <t>21KV1037</t>
  </si>
  <si>
    <t>21KV1038</t>
  </si>
  <si>
    <t>21KV1039</t>
  </si>
  <si>
    <t>21KV1040</t>
  </si>
  <si>
    <t>21KV1041</t>
  </si>
  <si>
    <t>21KV1042</t>
  </si>
  <si>
    <t>21KV1043</t>
  </si>
  <si>
    <t>21KV1044</t>
  </si>
  <si>
    <t>21KV1045</t>
  </si>
  <si>
    <t>21KV1046</t>
  </si>
  <si>
    <t>21KV1047</t>
  </si>
  <si>
    <t>21KV1048</t>
  </si>
  <si>
    <t>21KV1049</t>
  </si>
  <si>
    <t>21KV1050</t>
  </si>
  <si>
    <t>21KV1051</t>
  </si>
  <si>
    <t>21KV1052</t>
  </si>
  <si>
    <t>21KV1053</t>
  </si>
  <si>
    <t>21KV1054</t>
  </si>
  <si>
    <t>21KV1055</t>
  </si>
  <si>
    <t>21KV1056</t>
  </si>
  <si>
    <t>21KV1057</t>
  </si>
  <si>
    <t>21KV1058</t>
  </si>
  <si>
    <t>21KV1059</t>
  </si>
  <si>
    <t>21KV1060</t>
  </si>
  <si>
    <t>21KV1061</t>
  </si>
  <si>
    <t>21KV1062</t>
  </si>
  <si>
    <t>21KV1063</t>
  </si>
  <si>
    <t>21KV1064</t>
  </si>
  <si>
    <t>21KV1065</t>
  </si>
  <si>
    <t>21KV1066</t>
  </si>
  <si>
    <t>21KV1067</t>
  </si>
  <si>
    <t>21KV1068</t>
  </si>
  <si>
    <t>21KV1069</t>
  </si>
  <si>
    <t>21KV1070</t>
  </si>
  <si>
    <t>21KV1071</t>
  </si>
  <si>
    <t>21KV1072</t>
  </si>
  <si>
    <t>21KV1073</t>
  </si>
  <si>
    <t>21KV1074</t>
  </si>
  <si>
    <t>21KV1075</t>
  </si>
  <si>
    <t>21KV1076</t>
  </si>
  <si>
    <t>21KV1077</t>
  </si>
  <si>
    <t>21KV1078</t>
  </si>
  <si>
    <t>21KV1079</t>
  </si>
  <si>
    <t>21KV1080</t>
  </si>
  <si>
    <t>21KV1081</t>
  </si>
  <si>
    <t>21KV1082</t>
  </si>
  <si>
    <t>21KV1083</t>
  </si>
  <si>
    <t>21KV1084</t>
  </si>
  <si>
    <t>21KV1085</t>
  </si>
  <si>
    <t>21KV1086</t>
  </si>
  <si>
    <t>21KV1087</t>
  </si>
  <si>
    <t>21KV1088</t>
  </si>
  <si>
    <t>21KV1089</t>
  </si>
  <si>
    <t>21KV1090</t>
  </si>
  <si>
    <t>21KV1091</t>
  </si>
  <si>
    <t>21KV1092</t>
  </si>
  <si>
    <t>21KV1093</t>
  </si>
  <si>
    <t>21KV1094</t>
  </si>
  <si>
    <t>21KV1095</t>
  </si>
  <si>
    <t>21KV1096</t>
  </si>
  <si>
    <t>21KV1097</t>
  </si>
  <si>
    <t>21KV1098</t>
  </si>
  <si>
    <t>21KV1099</t>
  </si>
  <si>
    <t>21KV1100</t>
  </si>
  <si>
    <t>21KV1101</t>
  </si>
  <si>
    <t>21KV1102</t>
  </si>
  <si>
    <t>21KV1103</t>
  </si>
  <si>
    <t>21KV1104</t>
  </si>
  <si>
    <t>21KV1105</t>
  </si>
  <si>
    <t>21KV1106</t>
  </si>
  <si>
    <t>21KV1107</t>
  </si>
  <si>
    <t>21KV1108</t>
  </si>
  <si>
    <t>21KV1109</t>
  </si>
  <si>
    <t>21KV1110</t>
  </si>
  <si>
    <t>21KV1111</t>
  </si>
  <si>
    <t>21KV1112</t>
  </si>
  <si>
    <t>21KV1113</t>
  </si>
  <si>
    <t>21KV1114</t>
  </si>
  <si>
    <t>21KV1115</t>
  </si>
  <si>
    <t>21KV1116</t>
  </si>
  <si>
    <t>21KV1117</t>
  </si>
  <si>
    <t>21KV1118</t>
  </si>
  <si>
    <t>21KV1119</t>
  </si>
  <si>
    <t>21KV1120</t>
  </si>
  <si>
    <t>21KV1121</t>
  </si>
  <si>
    <t>21KV1122</t>
  </si>
  <si>
    <t>21KV1123</t>
  </si>
  <si>
    <t>21KV1124</t>
  </si>
  <si>
    <t>21KV1125</t>
  </si>
  <si>
    <t>21KV1126</t>
  </si>
  <si>
    <t>21KV1127</t>
  </si>
  <si>
    <t>21KV1128</t>
  </si>
  <si>
    <t>21KV1129</t>
  </si>
  <si>
    <t>21KV1130</t>
  </si>
  <si>
    <t>21KV1131</t>
  </si>
  <si>
    <t>21KV1132</t>
  </si>
  <si>
    <t>21KV1133</t>
  </si>
  <si>
    <t>21KV1134</t>
  </si>
  <si>
    <t>21KV1135</t>
  </si>
  <si>
    <t>21KV1136</t>
  </si>
  <si>
    <t>21KV1137</t>
  </si>
  <si>
    <t>21KV1138</t>
  </si>
  <si>
    <t>21KV1139</t>
  </si>
  <si>
    <t>21KV1140</t>
  </si>
  <si>
    <t>21KV1141</t>
  </si>
  <si>
    <t>21KV1142</t>
  </si>
  <si>
    <t>21KV1143</t>
  </si>
  <si>
    <t>21KV1144</t>
  </si>
  <si>
    <t>21KV1145</t>
  </si>
  <si>
    <t>21KV1146</t>
  </si>
  <si>
    <t>21KV1147</t>
  </si>
  <si>
    <t>21KV1148</t>
  </si>
  <si>
    <t>21KV1149</t>
  </si>
  <si>
    <t>21KV1150</t>
  </si>
  <si>
    <t>21KV1151</t>
  </si>
  <si>
    <t>21KV1152</t>
  </si>
  <si>
    <t>21KV1153</t>
  </si>
  <si>
    <t>21KV1154</t>
  </si>
  <si>
    <t>21KV1155</t>
  </si>
  <si>
    <t>21KV1156</t>
  </si>
  <si>
    <t>21KV1157</t>
  </si>
  <si>
    <t>21KV1158</t>
  </si>
  <si>
    <t>21KV1159</t>
  </si>
  <si>
    <t>21KV1160</t>
  </si>
  <si>
    <t>21KV1161</t>
  </si>
  <si>
    <t>21KV1162</t>
  </si>
  <si>
    <t>21KV1163</t>
  </si>
  <si>
    <t>21KV1164</t>
  </si>
  <si>
    <t>21KV1165</t>
  </si>
  <si>
    <t>21KV1166</t>
  </si>
  <si>
    <t>21KV1167</t>
  </si>
  <si>
    <t>21KV1168</t>
  </si>
  <si>
    <t>21KV1169</t>
  </si>
  <si>
    <t>21KV1170</t>
  </si>
  <si>
    <t>21KV1171</t>
  </si>
  <si>
    <t>21KV1172</t>
  </si>
  <si>
    <t>21KV1173</t>
  </si>
  <si>
    <t>Sample</t>
  </si>
  <si>
    <t>Suscceptibility (lab)</t>
  </si>
  <si>
    <t>n (lab)</t>
  </si>
  <si>
    <t>Susceptibility (outcrop)</t>
  </si>
  <si>
    <t>n (outcrop)</t>
  </si>
  <si>
    <t>Saturated Bulk Density</t>
  </si>
  <si>
    <t>Rock Type</t>
  </si>
  <si>
    <t>Formation</t>
  </si>
  <si>
    <t>Physical volcanology</t>
  </si>
  <si>
    <t>entablature</t>
  </si>
  <si>
    <t>basalt</t>
  </si>
  <si>
    <t>colonnade</t>
  </si>
  <si>
    <t>vesicular top</t>
  </si>
  <si>
    <t>Cpa075</t>
  </si>
  <si>
    <t>vesicular entablature</t>
  </si>
  <si>
    <t>Eka084v3</t>
  </si>
  <si>
    <t>Mc(ev)</t>
  </si>
  <si>
    <t>Eka085</t>
  </si>
  <si>
    <t>sedimentary interbed</t>
  </si>
  <si>
    <t>Fine sandstone</t>
  </si>
  <si>
    <t>Mv(wfsh)</t>
  </si>
  <si>
    <t>Eka091</t>
  </si>
  <si>
    <t>Cpa109u</t>
  </si>
  <si>
    <t>pillow basalt</t>
  </si>
  <si>
    <t>hyaloclastite</t>
  </si>
  <si>
    <t>Eka115</t>
  </si>
  <si>
    <t>Eka123</t>
  </si>
  <si>
    <t>Pumiceous sandstone</t>
  </si>
  <si>
    <t>Eka126</t>
  </si>
  <si>
    <t>Micaceous siltstone</t>
  </si>
  <si>
    <t>Mvt(ev)</t>
  </si>
  <si>
    <t>Eka128</t>
  </si>
  <si>
    <t>tephra</t>
  </si>
  <si>
    <t>poorly welded crystal tuff</t>
  </si>
  <si>
    <t>Eka129</t>
  </si>
  <si>
    <t>Comments</t>
  </si>
  <si>
    <t>Basalt of Sand Hollow of Frenchman Springs Member of Wanapum Basalt Fm</t>
  </si>
  <si>
    <t>CPA018</t>
  </si>
  <si>
    <t>KV-alc-004</t>
  </si>
  <si>
    <t>Ka21012</t>
  </si>
  <si>
    <t>Ka21001</t>
  </si>
  <si>
    <t>Ka21008vi</t>
  </si>
  <si>
    <t>Ka21008</t>
  </si>
  <si>
    <t>Ka21008v2</t>
  </si>
  <si>
    <t>gabbro</t>
  </si>
  <si>
    <t>Ev(t)</t>
  </si>
  <si>
    <t>flow</t>
  </si>
  <si>
    <t>vitrophyre</t>
  </si>
  <si>
    <t>altered tuff</t>
  </si>
  <si>
    <t>Evt(t)</t>
  </si>
  <si>
    <t>float taken from midslope</t>
  </si>
  <si>
    <t>Evb(t) or Mv(g)</t>
  </si>
  <si>
    <t>R21KV001</t>
  </si>
  <si>
    <t>R21KV002</t>
  </si>
  <si>
    <t>R21KV003</t>
  </si>
  <si>
    <t>R21KV004</t>
  </si>
  <si>
    <t>R21KV005</t>
  </si>
  <si>
    <t>entablature?</t>
  </si>
  <si>
    <t>G170</t>
  </si>
  <si>
    <t>sec. 35 T18N R20E</t>
  </si>
  <si>
    <t>**analyzed August 5, 2022 by WSU billed to Gregory Geologic LLC. ICPMS also available for this sample.</t>
  </si>
  <si>
    <t>KEks002**</t>
  </si>
  <si>
    <r>
      <rPr>
        <b/>
        <sz val="11"/>
        <color theme="1"/>
        <rFont val="Calibri"/>
        <family val="2"/>
        <scheme val="minor"/>
      </rPr>
      <t>Notes:</t>
    </r>
    <r>
      <rPr>
        <sz val="11"/>
        <color theme="1"/>
        <rFont val="Calibri"/>
        <family val="2"/>
        <scheme val="minor"/>
      </rPr>
      <t xml:space="preserve"> physical volcanology abbreviations in Sample Material column include colonnade (co), entablature (en), platy colonnade (pl), vesicular top (ves), and autobreccia (bx).</t>
    </r>
  </si>
  <si>
    <t>Limit of Determination (LOD) performed on September 14, 2021.</t>
  </si>
  <si>
    <r>
      <rPr>
        <b/>
        <sz val="11"/>
        <color theme="1"/>
        <rFont val="Calibri"/>
        <family val="2"/>
        <scheme val="minor"/>
      </rPr>
      <t>Table DS03.</t>
    </r>
    <r>
      <rPr>
        <sz val="11"/>
        <color theme="1"/>
        <rFont val="Calibri"/>
        <family val="2"/>
        <scheme val="minor"/>
      </rPr>
      <t xml:space="preserve"> Gravity base station data for the Colockum Pass SE quadrangle. </t>
    </r>
  </si>
  <si>
    <r>
      <rPr>
        <b/>
        <sz val="11"/>
        <color theme="1"/>
        <rFont val="Calibri"/>
        <family val="2"/>
        <scheme val="minor"/>
      </rPr>
      <t>Table DS04.</t>
    </r>
    <r>
      <rPr>
        <sz val="11"/>
        <color theme="1"/>
        <rFont val="Calibri"/>
        <family val="2"/>
        <scheme val="minor"/>
      </rPr>
      <t xml:space="preserve"> Physical properties measurements from analyses of samples collected in the Colockum Pass SE quadrangle. </t>
    </r>
  </si>
  <si>
    <t>Colockum Pass Southeast Map Area Whole Rock Geochemical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</si>
</sst>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"/>
    <numFmt numFmtId="165" formatCode="0.000"/>
    <numFmt numFmtId="166" formatCode="0.00\ "/>
    <numFmt numFmtId="167" formatCode="0\ \ "/>
    <numFmt numFmtId="168" formatCode="0.00\ \ "/>
    <numFmt numFmtId="169" formatCode="0.000000"/>
    <numFmt numFmtId="170" formatCode="0.0000000"/>
    <numFmt numFmtId="171" formatCode="0.0;[Red]0.0"/>
    <numFmt numFmtId="172" formatCode="0.0000;[Red]0.0000"/>
    <numFmt numFmtId="173" formatCode="0.00000;[Red]0.00000"/>
    <numFmt numFmtId="174" formatCode="0.00000"/>
  </numFmts>
  <fonts count="1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Helvetica"/>
      <family val="2"/>
    </font>
    <font>
      <sz val="10"/>
      <name val="Courier"/>
      <family val="1"/>
    </font>
    <font>
      <sz val="9"/>
      <name val="Helvetica"/>
      <family val="2"/>
    </font>
    <font>
      <b/>
      <sz val="10"/>
      <name val="Courier"/>
      <family val="1"/>
    </font>
    <font>
      <b/>
      <sz val="7"/>
      <name val="Helvetica"/>
      <family val="2"/>
    </font>
    <font>
      <sz val="10"/>
      <name val="Helv"/>
    </font>
    <font>
      <b/>
      <sz val="8"/>
      <name val="Helvetica"/>
      <family val="2"/>
    </font>
    <font>
      <b/>
      <sz val="10"/>
      <name val="Helv"/>
    </font>
    <font>
      <sz val="10"/>
      <name val="Courier"/>
    </font>
    <font>
      <sz val="10"/>
      <name val="Calibri"/>
      <family val="2"/>
      <scheme val="minor"/>
    </font>
    <font>
      <sz val="10"/>
      <name val="Helvetica"/>
      <family val="2"/>
    </font>
    <font>
      <b/>
      <sz val="10"/>
      <name val="Helvetica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trike/>
      <sz val="11"/>
      <name val="Calibri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167" fontId="4" fillId="0" borderId="0" xfId="0" applyNumberFormat="1" applyFont="1"/>
    <xf numFmtId="166" fontId="4" fillId="0" borderId="10" xfId="0" applyNumberFormat="1" applyFont="1" applyBorder="1"/>
    <xf numFmtId="165" fontId="4" fillId="0" borderId="10" xfId="0" applyNumberFormat="1" applyFont="1" applyBorder="1"/>
    <xf numFmtId="166" fontId="4" fillId="0" borderId="13" xfId="0" applyNumberFormat="1" applyFont="1" applyBorder="1"/>
    <xf numFmtId="166" fontId="4" fillId="0" borderId="14" xfId="0" applyNumberFormat="1" applyFont="1" applyBorder="1"/>
    <xf numFmtId="166" fontId="4" fillId="0" borderId="26" xfId="0" applyNumberFormat="1" applyFont="1" applyBorder="1"/>
    <xf numFmtId="165" fontId="4" fillId="0" borderId="26" xfId="0" applyNumberFormat="1" applyFont="1" applyBorder="1"/>
    <xf numFmtId="166" fontId="4" fillId="0" borderId="27" xfId="0" applyNumberFormat="1" applyFont="1" applyBorder="1"/>
    <xf numFmtId="166" fontId="4" fillId="0" borderId="28" xfId="0" applyNumberFormat="1" applyFont="1" applyBorder="1"/>
    <xf numFmtId="166" fontId="4" fillId="0" borderId="29" xfId="0" applyNumberFormat="1" applyFont="1" applyBorder="1"/>
    <xf numFmtId="0" fontId="0" fillId="0" borderId="0" xfId="0" applyFont="1"/>
    <xf numFmtId="169" fontId="0" fillId="0" borderId="0" xfId="0" applyNumberFormat="1"/>
    <xf numFmtId="0" fontId="0" fillId="0" borderId="30" xfId="0" applyFont="1" applyFill="1" applyBorder="1" applyAlignment="1">
      <alignment horizontal="left"/>
    </xf>
    <xf numFmtId="0" fontId="1" fillId="0" borderId="0" xfId="0" applyFont="1"/>
    <xf numFmtId="169" fontId="0" fillId="0" borderId="10" xfId="0" applyNumberFormat="1" applyBorder="1"/>
    <xf numFmtId="0" fontId="0" fillId="0" borderId="0" xfId="0" applyFill="1" applyAlignment="1">
      <alignment vertical="center"/>
    </xf>
    <xf numFmtId="164" fontId="4" fillId="0" borderId="10" xfId="0" applyNumberFormat="1" applyFont="1" applyBorder="1"/>
    <xf numFmtId="167" fontId="3" fillId="0" borderId="10" xfId="0" applyNumberFormat="1" applyFont="1" applyBorder="1" applyAlignment="1">
      <alignment horizontal="center"/>
    </xf>
    <xf numFmtId="164" fontId="4" fillId="0" borderId="13" xfId="0" applyNumberFormat="1" applyFont="1" applyBorder="1"/>
    <xf numFmtId="168" fontId="3" fillId="0" borderId="14" xfId="0" applyNumberFormat="1" applyFont="1" applyBorder="1" applyAlignment="1">
      <alignment horizontal="center"/>
    </xf>
    <xf numFmtId="164" fontId="4" fillId="0" borderId="26" xfId="0" applyNumberFormat="1" applyFont="1" applyBorder="1"/>
    <xf numFmtId="167" fontId="3" fillId="0" borderId="26" xfId="0" applyNumberFormat="1" applyFont="1" applyBorder="1" applyAlignment="1">
      <alignment horizontal="center"/>
    </xf>
    <xf numFmtId="168" fontId="3" fillId="0" borderId="27" xfId="0" applyNumberFormat="1" applyFont="1" applyBorder="1" applyAlignment="1">
      <alignment horizontal="center"/>
    </xf>
    <xf numFmtId="164" fontId="4" fillId="0" borderId="17" xfId="0" applyNumberFormat="1" applyFont="1" applyBorder="1"/>
    <xf numFmtId="164" fontId="4" fillId="0" borderId="18" xfId="0" applyNumberFormat="1" applyFont="1" applyBorder="1"/>
    <xf numFmtId="167" fontId="3" fillId="0" borderId="18" xfId="0" applyNumberFormat="1" applyFont="1" applyBorder="1" applyAlignment="1">
      <alignment horizontal="center"/>
    </xf>
    <xf numFmtId="168" fontId="3" fillId="0" borderId="19" xfId="0" applyNumberFormat="1" applyFont="1" applyBorder="1" applyAlignment="1">
      <alignment horizontal="center"/>
    </xf>
    <xf numFmtId="167" fontId="4" fillId="0" borderId="10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6" fontId="4" fillId="0" borderId="10" xfId="0" applyNumberFormat="1" applyFont="1" applyBorder="1" applyAlignment="1">
      <alignment horizontal="right"/>
    </xf>
    <xf numFmtId="167" fontId="6" fillId="0" borderId="10" xfId="0" applyNumberFormat="1" applyFont="1" applyBorder="1" applyAlignment="1">
      <alignment horizontal="right"/>
    </xf>
    <xf numFmtId="167" fontId="4" fillId="0" borderId="13" xfId="0" applyNumberFormat="1" applyFont="1" applyBorder="1" applyAlignment="1">
      <alignment horizontal="right"/>
    </xf>
    <xf numFmtId="166" fontId="4" fillId="0" borderId="14" xfId="0" applyNumberFormat="1" applyFont="1" applyBorder="1" applyAlignment="1">
      <alignment horizontal="right"/>
    </xf>
    <xf numFmtId="167" fontId="4" fillId="0" borderId="25" xfId="0" applyNumberFormat="1" applyFont="1" applyBorder="1" applyAlignment="1">
      <alignment horizontal="right"/>
    </xf>
    <xf numFmtId="167" fontId="4" fillId="0" borderId="26" xfId="0" applyNumberFormat="1" applyFont="1" applyBorder="1" applyAlignment="1">
      <alignment horizontal="right"/>
    </xf>
    <xf numFmtId="166" fontId="4" fillId="0" borderId="26" xfId="0" applyNumberFormat="1" applyFont="1" applyBorder="1" applyAlignment="1">
      <alignment horizontal="right"/>
    </xf>
    <xf numFmtId="166" fontId="4" fillId="0" borderId="27" xfId="0" applyNumberFormat="1" applyFont="1" applyBorder="1" applyAlignment="1">
      <alignment horizontal="right"/>
    </xf>
    <xf numFmtId="167" fontId="4" fillId="0" borderId="17" xfId="0" applyNumberFormat="1" applyFont="1" applyBorder="1" applyAlignment="1">
      <alignment horizontal="right"/>
    </xf>
    <xf numFmtId="167" fontId="4" fillId="0" borderId="18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6" fontId="4" fillId="0" borderId="18" xfId="0" applyNumberFormat="1" applyFont="1" applyBorder="1" applyAlignment="1">
      <alignment horizontal="right"/>
    </xf>
    <xf numFmtId="166" fontId="4" fillId="0" borderId="19" xfId="0" applyNumberFormat="1" applyFont="1" applyBorder="1" applyAlignment="1">
      <alignment horizontal="right"/>
    </xf>
    <xf numFmtId="0" fontId="0" fillId="0" borderId="26" xfId="0" applyBorder="1"/>
    <xf numFmtId="0" fontId="7" fillId="0" borderId="10" xfId="0" applyFont="1" applyBorder="1" applyAlignment="1">
      <alignment horizontal="center"/>
    </xf>
    <xf numFmtId="164" fontId="4" fillId="0" borderId="26" xfId="0" applyNumberFormat="1" applyFont="1" applyBorder="1" applyAlignment="1">
      <alignment horizontal="right"/>
    </xf>
    <xf numFmtId="0" fontId="0" fillId="0" borderId="0" xfId="0" applyBorder="1"/>
    <xf numFmtId="167" fontId="4" fillId="0" borderId="0" xfId="0" applyNumberFormat="1" applyFont="1" applyBorder="1"/>
    <xf numFmtId="166" fontId="4" fillId="0" borderId="11" xfId="0" applyNumberFormat="1" applyFont="1" applyBorder="1" applyAlignment="1">
      <alignment horizontal="right"/>
    </xf>
    <xf numFmtId="167" fontId="4" fillId="3" borderId="35" xfId="0" applyNumberFormat="1" applyFont="1" applyFill="1" applyBorder="1" applyAlignment="1">
      <alignment horizontal="right"/>
    </xf>
    <xf numFmtId="166" fontId="4" fillId="3" borderId="35" xfId="0" applyNumberFormat="1" applyFont="1" applyFill="1" applyBorder="1" applyAlignment="1">
      <alignment horizontal="right"/>
    </xf>
    <xf numFmtId="164" fontId="4" fillId="3" borderId="35" xfId="0" applyNumberFormat="1" applyFont="1" applyFill="1" applyBorder="1"/>
    <xf numFmtId="167" fontId="3" fillId="3" borderId="35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5" fontId="5" fillId="3" borderId="2" xfId="0" applyNumberFormat="1" applyFont="1" applyFill="1" applyBorder="1" applyAlignment="1">
      <alignment horizontal="center"/>
    </xf>
    <xf numFmtId="169" fontId="5" fillId="3" borderId="2" xfId="0" applyNumberFormat="1" applyFont="1" applyFill="1" applyBorder="1" applyAlignment="1">
      <alignment horizontal="center"/>
    </xf>
    <xf numFmtId="1" fontId="5" fillId="3" borderId="2" xfId="0" applyNumberFormat="1" applyFont="1" applyFill="1" applyBorder="1" applyAlignment="1">
      <alignment horizontal="center"/>
    </xf>
    <xf numFmtId="166" fontId="4" fillId="3" borderId="2" xfId="0" applyNumberFormat="1" applyFont="1" applyFill="1" applyBorder="1"/>
    <xf numFmtId="0" fontId="0" fillId="0" borderId="10" xfId="0" applyBorder="1"/>
    <xf numFmtId="166" fontId="6" fillId="0" borderId="10" xfId="0" applyNumberFormat="1" applyFont="1" applyBorder="1"/>
    <xf numFmtId="15" fontId="5" fillId="3" borderId="3" xfId="0" applyNumberFormat="1" applyFont="1" applyFill="1" applyBorder="1"/>
    <xf numFmtId="166" fontId="4" fillId="3" borderId="37" xfId="0" applyNumberFormat="1" applyFont="1" applyFill="1" applyBorder="1" applyAlignment="1">
      <alignment horizontal="right"/>
    </xf>
    <xf numFmtId="164" fontId="4" fillId="3" borderId="7" xfId="0" applyNumberFormat="1" applyFont="1" applyFill="1" applyBorder="1"/>
    <xf numFmtId="168" fontId="3" fillId="3" borderId="37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166" fontId="4" fillId="3" borderId="35" xfId="0" applyNumberFormat="1" applyFont="1" applyFill="1" applyBorder="1"/>
    <xf numFmtId="165" fontId="4" fillId="3" borderId="35" xfId="0" applyNumberFormat="1" applyFont="1" applyFill="1" applyBorder="1"/>
    <xf numFmtId="166" fontId="4" fillId="3" borderId="37" xfId="0" applyNumberFormat="1" applyFont="1" applyFill="1" applyBorder="1"/>
    <xf numFmtId="166" fontId="4" fillId="0" borderId="17" xfId="0" applyNumberFormat="1" applyFont="1" applyBorder="1"/>
    <xf numFmtId="166" fontId="4" fillId="0" borderId="38" xfId="0" applyNumberFormat="1" applyFont="1" applyBorder="1"/>
    <xf numFmtId="169" fontId="8" fillId="0" borderId="10" xfId="0" applyNumberFormat="1" applyFont="1" applyFill="1" applyBorder="1" applyAlignment="1">
      <alignment horizontal="center"/>
    </xf>
    <xf numFmtId="166" fontId="4" fillId="0" borderId="18" xfId="0" applyNumberFormat="1" applyFont="1" applyBorder="1"/>
    <xf numFmtId="165" fontId="4" fillId="0" borderId="18" xfId="0" applyNumberFormat="1" applyFont="1" applyBorder="1"/>
    <xf numFmtId="166" fontId="4" fillId="0" borderId="19" xfId="0" applyNumberFormat="1" applyFont="1" applyBorder="1"/>
    <xf numFmtId="0" fontId="10" fillId="0" borderId="10" xfId="0" applyFont="1" applyFill="1" applyBorder="1" applyAlignment="1">
      <alignment vertical="center"/>
    </xf>
    <xf numFmtId="0" fontId="10" fillId="0" borderId="10" xfId="0" applyFont="1" applyFill="1" applyBorder="1"/>
    <xf numFmtId="0" fontId="10" fillId="0" borderId="18" xfId="0" applyFont="1" applyFill="1" applyBorder="1" applyAlignment="1">
      <alignment vertical="center"/>
    </xf>
    <xf numFmtId="0" fontId="8" fillId="0" borderId="36" xfId="0" applyFont="1" applyFill="1" applyBorder="1" applyAlignment="1">
      <alignment horizontal="center"/>
    </xf>
    <xf numFmtId="166" fontId="4" fillId="0" borderId="36" xfId="0" applyNumberFormat="1" applyFont="1" applyBorder="1"/>
    <xf numFmtId="166" fontId="4" fillId="0" borderId="11" xfId="0" applyNumberFormat="1" applyFont="1" applyBorder="1"/>
    <xf numFmtId="166" fontId="4" fillId="0" borderId="36" xfId="0" applyNumberFormat="1" applyFont="1" applyBorder="1" applyAlignment="1">
      <alignment horizontal="right"/>
    </xf>
    <xf numFmtId="166" fontId="11" fillId="0" borderId="10" xfId="0" applyNumberFormat="1" applyFont="1" applyBorder="1"/>
    <xf numFmtId="165" fontId="11" fillId="0" borderId="10" xfId="0" applyNumberFormat="1" applyFont="1" applyBorder="1"/>
    <xf numFmtId="166" fontId="11" fillId="0" borderId="14" xfId="0" applyNumberFormat="1" applyFont="1" applyBorder="1"/>
    <xf numFmtId="166" fontId="11" fillId="0" borderId="27" xfId="0" applyNumberFormat="1" applyFont="1" applyBorder="1"/>
    <xf numFmtId="0" fontId="9" fillId="0" borderId="39" xfId="0" applyFont="1" applyBorder="1" applyAlignment="1">
      <alignment horizontal="center"/>
    </xf>
    <xf numFmtId="0" fontId="0" fillId="0" borderId="8" xfId="0" applyBorder="1"/>
    <xf numFmtId="0" fontId="8" fillId="0" borderId="27" xfId="0" applyFont="1" applyFill="1" applyBorder="1" applyAlignment="1">
      <alignment horizontal="center"/>
    </xf>
    <xf numFmtId="167" fontId="4" fillId="0" borderId="38" xfId="0" applyNumberFormat="1" applyFont="1" applyBorder="1" applyAlignment="1">
      <alignment horizontal="right"/>
    </xf>
    <xf numFmtId="164" fontId="4" fillId="0" borderId="38" xfId="0" applyNumberFormat="1" applyFont="1" applyBorder="1"/>
    <xf numFmtId="164" fontId="4" fillId="0" borderId="29" xfId="0" applyNumberFormat="1" applyFont="1" applyBorder="1"/>
    <xf numFmtId="168" fontId="3" fillId="0" borderId="36" xfId="0" applyNumberFormat="1" applyFont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0" borderId="42" xfId="0" applyFill="1" applyBorder="1"/>
    <xf numFmtId="0" fontId="0" fillId="2" borderId="40" xfId="0" applyFill="1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8" fillId="0" borderId="14" xfId="0" applyFon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29" xfId="0" applyFill="1" applyBorder="1" applyAlignment="1">
      <alignment horizontal="center"/>
    </xf>
    <xf numFmtId="164" fontId="4" fillId="0" borderId="28" xfId="0" applyNumberFormat="1" applyFont="1" applyBorder="1"/>
    <xf numFmtId="167" fontId="4" fillId="0" borderId="28" xfId="0" applyNumberFormat="1" applyFont="1" applyBorder="1" applyAlignment="1">
      <alignment horizontal="right"/>
    </xf>
    <xf numFmtId="167" fontId="4" fillId="0" borderId="9" xfId="0" applyNumberFormat="1" applyFont="1" applyFill="1" applyBorder="1"/>
    <xf numFmtId="167" fontId="4" fillId="0" borderId="9" xfId="0" applyNumberFormat="1" applyFont="1" applyBorder="1"/>
    <xf numFmtId="167" fontId="4" fillId="3" borderId="7" xfId="0" applyNumberFormat="1" applyFont="1" applyFill="1" applyBorder="1" applyAlignment="1">
      <alignment horizontal="right"/>
    </xf>
    <xf numFmtId="164" fontId="4" fillId="3" borderId="35" xfId="0" applyNumberFormat="1" applyFont="1" applyFill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6" fontId="6" fillId="0" borderId="10" xfId="0" applyNumberFormat="1" applyFont="1" applyBorder="1" applyAlignment="1">
      <alignment horizontal="right"/>
    </xf>
    <xf numFmtId="164" fontId="6" fillId="0" borderId="10" xfId="0" applyNumberFormat="1" applyFont="1" applyBorder="1"/>
    <xf numFmtId="169" fontId="0" fillId="0" borderId="0" xfId="0" applyNumberFormat="1" applyBorder="1"/>
    <xf numFmtId="167" fontId="4" fillId="0" borderId="0" xfId="0" applyNumberFormat="1" applyFont="1" applyFill="1" applyBorder="1"/>
    <xf numFmtId="167" fontId="6" fillId="0" borderId="0" xfId="0" applyNumberFormat="1" applyFont="1" applyBorder="1"/>
    <xf numFmtId="167" fontId="6" fillId="0" borderId="13" xfId="0" applyNumberFormat="1" applyFont="1" applyBorder="1" applyAlignment="1">
      <alignment horizontal="right"/>
    </xf>
    <xf numFmtId="166" fontId="6" fillId="0" borderId="11" xfId="0" applyNumberFormat="1" applyFont="1" applyBorder="1" applyAlignment="1">
      <alignment horizontal="right"/>
    </xf>
    <xf numFmtId="164" fontId="6" fillId="0" borderId="13" xfId="0" applyNumberFormat="1" applyFont="1" applyBorder="1"/>
    <xf numFmtId="168" fontId="3" fillId="0" borderId="11" xfId="0" applyNumberFormat="1" applyFont="1" applyBorder="1" applyAlignment="1">
      <alignment horizontal="center"/>
    </xf>
    <xf numFmtId="167" fontId="6" fillId="0" borderId="26" xfId="0" applyNumberFormat="1" applyFont="1" applyBorder="1" applyAlignment="1">
      <alignment horizontal="right"/>
    </xf>
    <xf numFmtId="166" fontId="6" fillId="0" borderId="26" xfId="0" applyNumberFormat="1" applyFont="1" applyBorder="1" applyAlignment="1">
      <alignment horizontal="right"/>
    </xf>
    <xf numFmtId="166" fontId="6" fillId="0" borderId="34" xfId="0" applyNumberFormat="1" applyFont="1" applyBorder="1" applyAlignment="1">
      <alignment horizontal="right"/>
    </xf>
    <xf numFmtId="164" fontId="6" fillId="0" borderId="25" xfId="0" applyNumberFormat="1" applyFont="1" applyBorder="1"/>
    <xf numFmtId="164" fontId="6" fillId="0" borderId="26" xfId="0" applyNumberFormat="1" applyFont="1" applyBorder="1"/>
    <xf numFmtId="167" fontId="6" fillId="0" borderId="17" xfId="0" applyNumberFormat="1" applyFont="1" applyBorder="1" applyAlignment="1">
      <alignment horizontal="right"/>
    </xf>
    <xf numFmtId="167" fontId="6" fillId="0" borderId="18" xfId="0" applyNumberFormat="1" applyFont="1" applyBorder="1" applyAlignment="1">
      <alignment horizontal="right"/>
    </xf>
    <xf numFmtId="164" fontId="6" fillId="0" borderId="18" xfId="0" applyNumberFormat="1" applyFont="1" applyBorder="1" applyAlignment="1">
      <alignment horizontal="right"/>
    </xf>
    <xf numFmtId="166" fontId="6" fillId="0" borderId="18" xfId="0" applyNumberFormat="1" applyFont="1" applyBorder="1" applyAlignment="1">
      <alignment horizontal="right"/>
    </xf>
    <xf numFmtId="166" fontId="6" fillId="0" borderId="36" xfId="0" applyNumberFormat="1" applyFont="1" applyBorder="1" applyAlignment="1">
      <alignment horizontal="right"/>
    </xf>
    <xf numFmtId="164" fontId="6" fillId="0" borderId="17" xfId="0" applyNumberFormat="1" applyFont="1" applyBorder="1"/>
    <xf numFmtId="164" fontId="6" fillId="0" borderId="18" xfId="0" applyNumberFormat="1" applyFont="1" applyBorder="1"/>
    <xf numFmtId="165" fontId="4" fillId="3" borderId="2" xfId="0" applyNumberFormat="1" applyFont="1" applyFill="1" applyBorder="1"/>
    <xf numFmtId="166" fontId="4" fillId="3" borderId="3" xfId="0" applyNumberFormat="1" applyFont="1" applyFill="1" applyBorder="1"/>
    <xf numFmtId="166" fontId="11" fillId="0" borderId="28" xfId="0" applyNumberFormat="1" applyFont="1" applyBorder="1"/>
    <xf numFmtId="0" fontId="0" fillId="0" borderId="14" xfId="0" applyBorder="1"/>
    <xf numFmtId="0" fontId="7" fillId="0" borderId="26" xfId="0" applyFont="1" applyBorder="1" applyAlignment="1">
      <alignment horizontal="center"/>
    </xf>
    <xf numFmtId="169" fontId="0" fillId="0" borderId="26" xfId="0" applyNumberFormat="1" applyBorder="1"/>
    <xf numFmtId="0" fontId="0" fillId="0" borderId="27" xfId="0" applyBorder="1"/>
    <xf numFmtId="166" fontId="11" fillId="0" borderId="29" xfId="0" applyNumberFormat="1" applyFont="1" applyBorder="1"/>
    <xf numFmtId="166" fontId="11" fillId="0" borderId="26" xfId="0" applyNumberFormat="1" applyFont="1" applyBorder="1"/>
    <xf numFmtId="165" fontId="11" fillId="0" borderId="26" xfId="0" applyNumberFormat="1" applyFont="1" applyBorder="1"/>
    <xf numFmtId="169" fontId="8" fillId="0" borderId="11" xfId="0" applyNumberFormat="1" applyFont="1" applyFill="1" applyBorder="1" applyAlignment="1">
      <alignment horizontal="center"/>
    </xf>
    <xf numFmtId="169" fontId="8" fillId="0" borderId="34" xfId="0" applyNumberFormat="1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166" fontId="4" fillId="0" borderId="13" xfId="0" applyNumberFormat="1" applyFont="1" applyFill="1" applyBorder="1"/>
    <xf numFmtId="166" fontId="4" fillId="0" borderId="10" xfId="0" applyNumberFormat="1" applyFont="1" applyFill="1" applyBorder="1"/>
    <xf numFmtId="165" fontId="4" fillId="0" borderId="10" xfId="0" applyNumberFormat="1" applyFont="1" applyFill="1" applyBorder="1"/>
    <xf numFmtId="166" fontId="4" fillId="0" borderId="11" xfId="0" applyNumberFormat="1" applyFont="1" applyFill="1" applyBorder="1"/>
    <xf numFmtId="166" fontId="4" fillId="0" borderId="14" xfId="0" applyNumberFormat="1" applyFont="1" applyFill="1" applyBorder="1"/>
    <xf numFmtId="167" fontId="4" fillId="0" borderId="0" xfId="0" applyNumberFormat="1" applyFont="1" applyFill="1"/>
    <xf numFmtId="167" fontId="4" fillId="0" borderId="13" xfId="0" applyNumberFormat="1" applyFont="1" applyFill="1" applyBorder="1" applyAlignment="1">
      <alignment horizontal="right"/>
    </xf>
    <xf numFmtId="167" fontId="4" fillId="0" borderId="10" xfId="0" applyNumberFormat="1" applyFont="1" applyFill="1" applyBorder="1" applyAlignment="1">
      <alignment horizontal="right"/>
    </xf>
    <xf numFmtId="164" fontId="4" fillId="0" borderId="10" xfId="0" applyNumberFormat="1" applyFont="1" applyFill="1" applyBorder="1" applyAlignment="1">
      <alignment horizontal="right"/>
    </xf>
    <xf numFmtId="166" fontId="4" fillId="0" borderId="10" xfId="0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164" fontId="4" fillId="0" borderId="13" xfId="0" applyNumberFormat="1" applyFont="1" applyFill="1" applyBorder="1"/>
    <xf numFmtId="164" fontId="4" fillId="0" borderId="10" xfId="0" applyNumberFormat="1" applyFont="1" applyFill="1" applyBorder="1"/>
    <xf numFmtId="167" fontId="3" fillId="0" borderId="10" xfId="0" applyNumberFormat="1" applyFont="1" applyFill="1" applyBorder="1" applyAlignment="1">
      <alignment horizontal="center"/>
    </xf>
    <xf numFmtId="168" fontId="3" fillId="0" borderId="14" xfId="0" applyNumberFormat="1" applyFont="1" applyFill="1" applyBorder="1" applyAlignment="1">
      <alignment horizontal="center"/>
    </xf>
    <xf numFmtId="0" fontId="1" fillId="0" borderId="0" xfId="0" applyFont="1" applyFill="1"/>
    <xf numFmtId="0" fontId="12" fillId="0" borderId="18" xfId="0" applyFont="1" applyBorder="1" applyAlignment="1">
      <alignment horizontal="center" vertical="center"/>
    </xf>
    <xf numFmtId="170" fontId="8" fillId="0" borderId="18" xfId="0" applyNumberFormat="1" applyFont="1" applyFill="1" applyBorder="1" applyAlignment="1">
      <alignment horizontal="center"/>
    </xf>
    <xf numFmtId="1" fontId="13" fillId="0" borderId="18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170" fontId="8" fillId="0" borderId="10" xfId="0" applyNumberFormat="1" applyFont="1" applyFill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 vertical="center"/>
    </xf>
    <xf numFmtId="1" fontId="13" fillId="0" borderId="10" xfId="0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15" fontId="13" fillId="3" borderId="35" xfId="0" applyNumberFormat="1" applyFont="1" applyFill="1" applyBorder="1" applyAlignment="1">
      <alignment horizontal="center"/>
    </xf>
    <xf numFmtId="169" fontId="13" fillId="3" borderId="35" xfId="0" applyNumberFormat="1" applyFont="1" applyFill="1" applyBorder="1" applyAlignment="1">
      <alignment horizontal="center"/>
    </xf>
    <xf numFmtId="1" fontId="13" fillId="3" borderId="35" xfId="0" applyNumberFormat="1" applyFont="1" applyFill="1" applyBorder="1" applyAlignment="1">
      <alignment horizontal="center"/>
    </xf>
    <xf numFmtId="15" fontId="13" fillId="3" borderId="37" xfId="0" applyNumberFormat="1" applyFont="1" applyFill="1" applyBorder="1"/>
    <xf numFmtId="0" fontId="14" fillId="0" borderId="18" xfId="0" applyFont="1" applyBorder="1" applyAlignment="1">
      <alignment horizontal="center"/>
    </xf>
    <xf numFmtId="170" fontId="8" fillId="0" borderId="11" xfId="0" applyNumberFormat="1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2" fontId="16" fillId="0" borderId="0" xfId="0" applyNumberFormat="1" applyFont="1" applyFill="1" applyBorder="1"/>
    <xf numFmtId="171" fontId="16" fillId="0" borderId="0" xfId="0" applyNumberFormat="1" applyFont="1" applyFill="1" applyBorder="1"/>
    <xf numFmtId="171" fontId="16" fillId="4" borderId="0" xfId="0" applyNumberFormat="1" applyFont="1" applyFill="1" applyBorder="1"/>
    <xf numFmtId="172" fontId="17" fillId="0" borderId="0" xfId="0" applyNumberFormat="1" applyFont="1" applyFill="1" applyBorder="1"/>
    <xf numFmtId="171" fontId="17" fillId="0" borderId="0" xfId="0" applyNumberFormat="1" applyFont="1" applyFill="1" applyBorder="1"/>
    <xf numFmtId="171" fontId="17" fillId="4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173" fontId="16" fillId="0" borderId="0" xfId="0" applyNumberFormat="1" applyFont="1" applyFill="1" applyBorder="1"/>
    <xf numFmtId="173" fontId="17" fillId="0" borderId="0" xfId="0" applyNumberFormat="1" applyFont="1" applyFill="1" applyBorder="1"/>
    <xf numFmtId="0" fontId="0" fillId="0" borderId="32" xfId="0" applyBorder="1"/>
    <xf numFmtId="174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2" fontId="0" fillId="0" borderId="0" xfId="0" applyNumberFormat="1"/>
    <xf numFmtId="174" fontId="0" fillId="0" borderId="0" xfId="0" applyNumberFormat="1"/>
    <xf numFmtId="164" fontId="0" fillId="0" borderId="0" xfId="0" applyNumberFormat="1"/>
    <xf numFmtId="174" fontId="0" fillId="0" borderId="0" xfId="0" applyNumberFormat="1" applyFill="1"/>
    <xf numFmtId="164" fontId="0" fillId="0" borderId="0" xfId="0" applyNumberFormat="1" applyFill="1"/>
    <xf numFmtId="2" fontId="0" fillId="0" borderId="0" xfId="0" applyNumberFormat="1" applyFill="1"/>
    <xf numFmtId="0" fontId="2" fillId="0" borderId="45" xfId="0" applyFont="1" applyBorder="1" applyAlignment="1">
      <alignment horizontal="center" vertical="center"/>
    </xf>
    <xf numFmtId="0" fontId="10" fillId="0" borderId="46" xfId="0" applyFont="1" applyFill="1" applyBorder="1" applyAlignment="1">
      <alignment vertical="center"/>
    </xf>
    <xf numFmtId="169" fontId="8" fillId="0" borderId="39" xfId="0" applyNumberFormat="1" applyFont="1" applyFill="1" applyBorder="1" applyAlignment="1">
      <alignment horizontal="center"/>
    </xf>
    <xf numFmtId="0" fontId="12" fillId="0" borderId="39" xfId="0" applyFont="1" applyBorder="1" applyAlignment="1">
      <alignment horizontal="center"/>
    </xf>
    <xf numFmtId="0" fontId="8" fillId="0" borderId="47" xfId="0" applyFont="1" applyFill="1" applyBorder="1" applyAlignment="1">
      <alignment horizontal="center"/>
    </xf>
    <xf numFmtId="166" fontId="4" fillId="0" borderId="39" xfId="0" applyNumberFormat="1" applyFont="1" applyBorder="1"/>
    <xf numFmtId="165" fontId="4" fillId="0" borderId="39" xfId="0" applyNumberFormat="1" applyFont="1" applyBorder="1"/>
    <xf numFmtId="166" fontId="4" fillId="0" borderId="47" xfId="0" applyNumberFormat="1" applyFont="1" applyBorder="1"/>
    <xf numFmtId="167" fontId="4" fillId="0" borderId="48" xfId="0" applyNumberFormat="1" applyFont="1" applyBorder="1" applyAlignment="1">
      <alignment horizontal="right"/>
    </xf>
    <xf numFmtId="167" fontId="4" fillId="0" borderId="39" xfId="0" applyNumberFormat="1" applyFont="1" applyBorder="1" applyAlignment="1">
      <alignment horizontal="right"/>
    </xf>
    <xf numFmtId="164" fontId="4" fillId="0" borderId="39" xfId="0" applyNumberFormat="1" applyFont="1" applyBorder="1" applyAlignment="1">
      <alignment horizontal="right"/>
    </xf>
    <xf numFmtId="166" fontId="4" fillId="0" borderId="39" xfId="0" applyNumberFormat="1" applyFont="1" applyBorder="1" applyAlignment="1">
      <alignment horizontal="right"/>
    </xf>
    <xf numFmtId="164" fontId="4" fillId="0" borderId="39" xfId="0" applyNumberFormat="1" applyFont="1" applyBorder="1"/>
    <xf numFmtId="167" fontId="3" fillId="0" borderId="39" xfId="0" applyNumberFormat="1" applyFont="1" applyBorder="1" applyAlignment="1">
      <alignment horizontal="center"/>
    </xf>
    <xf numFmtId="168" fontId="3" fillId="0" borderId="47" xfId="0" applyNumberFormat="1" applyFont="1" applyBorder="1" applyAlignment="1">
      <alignment horizontal="center"/>
    </xf>
    <xf numFmtId="167" fontId="4" fillId="0" borderId="32" xfId="0" applyNumberFormat="1" applyFont="1" applyBorder="1"/>
    <xf numFmtId="0" fontId="3" fillId="3" borderId="49" xfId="0" applyFont="1" applyFill="1" applyBorder="1" applyAlignment="1">
      <alignment horizontal="left"/>
    </xf>
    <xf numFmtId="0" fontId="9" fillId="0" borderId="38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2" fillId="0" borderId="32" xfId="0" applyFont="1" applyBorder="1"/>
    <xf numFmtId="174" fontId="2" fillId="0" borderId="32" xfId="0" applyNumberFormat="1" applyFont="1" applyBorder="1"/>
    <xf numFmtId="2" fontId="2" fillId="0" borderId="32" xfId="0" applyNumberFormat="1" applyFont="1" applyFill="1" applyBorder="1"/>
    <xf numFmtId="0" fontId="2" fillId="0" borderId="32" xfId="0" applyFont="1" applyFill="1" applyBorder="1"/>
    <xf numFmtId="164" fontId="2" fillId="0" borderId="32" xfId="0" applyNumberFormat="1" applyFont="1" applyFill="1" applyBorder="1"/>
    <xf numFmtId="0" fontId="2" fillId="0" borderId="32" xfId="0" applyFont="1" applyBorder="1" applyAlignment="1">
      <alignment wrapText="1"/>
    </xf>
    <xf numFmtId="0" fontId="2" fillId="0" borderId="11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167" fontId="3" fillId="0" borderId="13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67" fontId="3" fillId="0" borderId="23" xfId="0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12" fillId="0" borderId="26" xfId="0" applyFont="1" applyBorder="1" applyAlignment="1">
      <alignment horizontal="center" vertical="center"/>
    </xf>
    <xf numFmtId="0" fontId="0" fillId="0" borderId="23" xfId="0" applyFill="1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0" fontId="0" fillId="0" borderId="24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14"/>
  <sheetViews>
    <sheetView tabSelected="1" zoomScaleNormal="100" workbookViewId="0">
      <pane xSplit="7" ySplit="8" topLeftCell="H9" activePane="bottomRight" state="frozen"/>
      <selection pane="topRight" activeCell="H1" sqref="H1"/>
      <selection pane="bottomLeft" activeCell="A7" sqref="A7"/>
      <selection pane="bottomRight" activeCell="A2" sqref="A2:F7"/>
    </sheetView>
  </sheetViews>
  <sheetFormatPr defaultRowHeight="15" x14ac:dyDescent="0.25"/>
  <cols>
    <col min="1" max="1" width="9.85546875" customWidth="1"/>
    <col min="2" max="2" width="13.140625" customWidth="1"/>
    <col min="3" max="3" width="16.42578125" bestFit="1" customWidth="1"/>
    <col min="4" max="4" width="10.42578125" bestFit="1" customWidth="1"/>
    <col min="5" max="5" width="14.42578125" bestFit="1" customWidth="1"/>
    <col min="6" max="6" width="9.5703125" bestFit="1" customWidth="1"/>
    <col min="7" max="7" width="28.5703125" customWidth="1"/>
    <col min="18" max="18" width="11.28515625" customWidth="1"/>
    <col min="19" max="19" width="13.140625" customWidth="1"/>
    <col min="30" max="30" width="11" customWidth="1"/>
    <col min="36" max="36" width="10.140625" bestFit="1" customWidth="1"/>
    <col min="51" max="51" width="10.140625" bestFit="1" customWidth="1"/>
    <col min="53" max="53" width="10.5703125" customWidth="1"/>
    <col min="54" max="54" width="12.5703125" customWidth="1"/>
    <col min="55" max="55" width="11" customWidth="1"/>
    <col min="56" max="56" width="10.42578125" customWidth="1"/>
    <col min="61" max="61" width="10.140625" bestFit="1" customWidth="1"/>
  </cols>
  <sheetData>
    <row r="1" spans="1:81" ht="15.75" thickBot="1" x14ac:dyDescent="0.3">
      <c r="A1" s="3" t="s">
        <v>316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81" x14ac:dyDescent="0.25">
      <c r="A2" s="272" t="s">
        <v>1649</v>
      </c>
      <c r="B2" s="272"/>
      <c r="C2" s="272"/>
      <c r="D2" s="272"/>
      <c r="E2" s="272"/>
      <c r="F2" s="272"/>
      <c r="G2" s="275"/>
      <c r="H2" s="262" t="s">
        <v>0</v>
      </c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4"/>
      <c r="T2" s="263" t="s">
        <v>1</v>
      </c>
      <c r="U2" s="263"/>
      <c r="V2" s="263"/>
      <c r="W2" s="263"/>
      <c r="X2" s="263"/>
      <c r="Y2" s="263"/>
      <c r="Z2" s="263"/>
      <c r="AA2" s="263"/>
      <c r="AB2" s="263"/>
      <c r="AC2" s="263"/>
      <c r="AD2" s="264"/>
      <c r="AE2" s="2"/>
      <c r="AF2" s="268" t="s">
        <v>69</v>
      </c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70"/>
      <c r="BE2" s="268" t="s">
        <v>76</v>
      </c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70"/>
      <c r="BZ2" s="19"/>
      <c r="CA2" s="19"/>
      <c r="CB2" s="19"/>
      <c r="CC2" s="19"/>
    </row>
    <row r="3" spans="1:81" x14ac:dyDescent="0.25">
      <c r="A3" s="272"/>
      <c r="B3" s="272"/>
      <c r="C3" s="272"/>
      <c r="D3" s="272"/>
      <c r="E3" s="272"/>
      <c r="F3" s="272"/>
      <c r="G3" s="275"/>
      <c r="H3" s="265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7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7"/>
      <c r="AE3" s="2"/>
      <c r="AF3" s="271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3"/>
      <c r="BE3" s="271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2"/>
      <c r="BT3" s="272"/>
      <c r="BU3" s="272"/>
      <c r="BV3" s="272"/>
      <c r="BW3" s="272"/>
      <c r="BX3" s="272"/>
      <c r="BY3" s="273"/>
      <c r="BZ3" s="19"/>
      <c r="CA3" s="19"/>
      <c r="CB3" s="19"/>
      <c r="CC3" s="19"/>
    </row>
    <row r="4" spans="1:81" x14ac:dyDescent="0.25">
      <c r="A4" s="272"/>
      <c r="B4" s="272"/>
      <c r="C4" s="272"/>
      <c r="D4" s="272"/>
      <c r="E4" s="272"/>
      <c r="F4" s="272"/>
      <c r="G4" s="241" t="s">
        <v>2</v>
      </c>
      <c r="H4" s="242" t="s">
        <v>3</v>
      </c>
      <c r="I4" s="243" t="s">
        <v>4</v>
      </c>
      <c r="J4" s="243" t="s">
        <v>5</v>
      </c>
      <c r="K4" s="243" t="s">
        <v>6</v>
      </c>
      <c r="L4" s="243" t="s">
        <v>7</v>
      </c>
      <c r="M4" s="243" t="s">
        <v>8</v>
      </c>
      <c r="N4" s="243" t="s">
        <v>9</v>
      </c>
      <c r="O4" s="243" t="s">
        <v>10</v>
      </c>
      <c r="P4" s="243" t="s">
        <v>11</v>
      </c>
      <c r="Q4" s="243" t="s">
        <v>12</v>
      </c>
      <c r="R4" s="243" t="s">
        <v>13</v>
      </c>
      <c r="S4" s="244" t="s">
        <v>14</v>
      </c>
      <c r="T4" s="245" t="s">
        <v>3</v>
      </c>
      <c r="U4" s="246" t="s">
        <v>4</v>
      </c>
      <c r="V4" s="246" t="s">
        <v>5</v>
      </c>
      <c r="W4" s="246" t="s">
        <v>6</v>
      </c>
      <c r="X4" s="246" t="s">
        <v>7</v>
      </c>
      <c r="Y4" s="246" t="s">
        <v>8</v>
      </c>
      <c r="Z4" s="246" t="s">
        <v>9</v>
      </c>
      <c r="AA4" s="246" t="s">
        <v>10</v>
      </c>
      <c r="AB4" s="246" t="s">
        <v>11</v>
      </c>
      <c r="AC4" s="246" t="s">
        <v>12</v>
      </c>
      <c r="AD4" s="244" t="s">
        <v>14</v>
      </c>
      <c r="AE4" s="2"/>
      <c r="AF4" s="247" t="s">
        <v>25</v>
      </c>
      <c r="AG4" s="248" t="s">
        <v>26</v>
      </c>
      <c r="AH4" s="248" t="s">
        <v>27</v>
      </c>
      <c r="AI4" s="248" t="s">
        <v>28</v>
      </c>
      <c r="AJ4" s="248" t="s">
        <v>29</v>
      </c>
      <c r="AK4" s="248" t="s">
        <v>30</v>
      </c>
      <c r="AL4" s="248" t="s">
        <v>31</v>
      </c>
      <c r="AM4" s="248" t="s">
        <v>32</v>
      </c>
      <c r="AN4" s="248" t="s">
        <v>33</v>
      </c>
      <c r="AO4" s="249" t="s">
        <v>34</v>
      </c>
      <c r="AP4" s="248" t="s">
        <v>35</v>
      </c>
      <c r="AQ4" s="248" t="s">
        <v>36</v>
      </c>
      <c r="AR4" s="248" t="s">
        <v>37</v>
      </c>
      <c r="AS4" s="248" t="s">
        <v>38</v>
      </c>
      <c r="AT4" s="248" t="s">
        <v>39</v>
      </c>
      <c r="AU4" s="248" t="s">
        <v>40</v>
      </c>
      <c r="AV4" s="248" t="s">
        <v>41</v>
      </c>
      <c r="AW4" s="248" t="s">
        <v>42</v>
      </c>
      <c r="AX4" s="248" t="s">
        <v>43</v>
      </c>
      <c r="AY4" s="248" t="s">
        <v>44</v>
      </c>
      <c r="AZ4" s="248" t="s">
        <v>45</v>
      </c>
      <c r="BA4" s="248" t="s">
        <v>46</v>
      </c>
      <c r="BB4" s="248" t="s">
        <v>47</v>
      </c>
      <c r="BC4" s="248" t="s">
        <v>48</v>
      </c>
      <c r="BD4" s="250" t="s">
        <v>49</v>
      </c>
      <c r="BE4" s="247" t="s">
        <v>50</v>
      </c>
      <c r="BF4" s="248" t="s">
        <v>51</v>
      </c>
      <c r="BG4" s="248" t="s">
        <v>52</v>
      </c>
      <c r="BH4" s="248" t="s">
        <v>53</v>
      </c>
      <c r="BI4" s="248" t="s">
        <v>54</v>
      </c>
      <c r="BJ4" s="248" t="s">
        <v>55</v>
      </c>
      <c r="BK4" s="248" t="s">
        <v>56</v>
      </c>
      <c r="BL4" s="248" t="s">
        <v>57</v>
      </c>
      <c r="BM4" s="248" t="s">
        <v>58</v>
      </c>
      <c r="BN4" s="249" t="s">
        <v>59</v>
      </c>
      <c r="BO4" s="248" t="s">
        <v>60</v>
      </c>
      <c r="BP4" s="248" t="s">
        <v>61</v>
      </c>
      <c r="BQ4" s="248" t="s">
        <v>62</v>
      </c>
      <c r="BR4" s="248" t="s">
        <v>63</v>
      </c>
      <c r="BS4" s="249" t="s">
        <v>64</v>
      </c>
      <c r="BT4" s="248" t="s">
        <v>65</v>
      </c>
      <c r="BU4" s="249" t="s">
        <v>66</v>
      </c>
      <c r="BV4" s="249" t="s">
        <v>67</v>
      </c>
      <c r="BW4" s="249" t="s">
        <v>68</v>
      </c>
      <c r="BX4" s="248" t="s">
        <v>44</v>
      </c>
      <c r="BY4" s="250" t="s">
        <v>45</v>
      </c>
      <c r="BZ4" s="2"/>
      <c r="CA4" s="2"/>
      <c r="CB4" s="2"/>
      <c r="CC4" s="2"/>
    </row>
    <row r="5" spans="1:81" x14ac:dyDescent="0.25">
      <c r="A5" s="274"/>
      <c r="B5" s="274"/>
      <c r="C5" s="274"/>
      <c r="D5" s="274"/>
      <c r="E5" s="274"/>
      <c r="F5" s="274"/>
      <c r="G5" s="251" t="s">
        <v>318</v>
      </c>
      <c r="H5" s="252">
        <v>0.99975000000000003</v>
      </c>
      <c r="I5" s="246">
        <v>0.99995000000000001</v>
      </c>
      <c r="J5" s="246">
        <v>0.99977000000000005</v>
      </c>
      <c r="K5" s="246">
        <v>0.99995000000000001</v>
      </c>
      <c r="L5" s="246">
        <v>0.99999000000000005</v>
      </c>
      <c r="M5" s="246">
        <v>0.99992000000000003</v>
      </c>
      <c r="N5" s="246">
        <v>0.99999000000000005</v>
      </c>
      <c r="O5" s="246">
        <v>0.99995999999999996</v>
      </c>
      <c r="P5" s="246">
        <v>0.99983</v>
      </c>
      <c r="Q5" s="246">
        <v>0.99997000000000003</v>
      </c>
      <c r="R5" s="246"/>
      <c r="S5" s="253"/>
      <c r="T5" s="245">
        <v>0.99992999999999999</v>
      </c>
      <c r="U5" s="246">
        <v>0.99997000000000003</v>
      </c>
      <c r="V5" s="246">
        <v>0.99973000000000001</v>
      </c>
      <c r="W5" s="246">
        <v>0.99997000000000003</v>
      </c>
      <c r="X5" s="246">
        <v>0.99999000000000005</v>
      </c>
      <c r="Y5" s="246">
        <v>0.99995000000000001</v>
      </c>
      <c r="Z5" s="246">
        <v>0.99999000000000005</v>
      </c>
      <c r="AA5" s="246">
        <v>0.99997999999999998</v>
      </c>
      <c r="AB5" s="246">
        <v>0.99980999999999998</v>
      </c>
      <c r="AC5" s="246">
        <v>0.99997999999999998</v>
      </c>
      <c r="AD5" s="253"/>
      <c r="AE5" s="2"/>
      <c r="AF5" s="254">
        <v>0.99999000000000005</v>
      </c>
      <c r="AG5" s="255">
        <v>0.99997999999999998</v>
      </c>
      <c r="AH5" s="255">
        <v>0.99821000000000004</v>
      </c>
      <c r="AI5" s="255">
        <v>0.99982000000000004</v>
      </c>
      <c r="AJ5" s="255">
        <v>0.99990000000000001</v>
      </c>
      <c r="AK5" s="255">
        <v>0.99983</v>
      </c>
      <c r="AL5" s="255">
        <v>0.99995999999999996</v>
      </c>
      <c r="AM5" s="255">
        <v>0.99951000000000001</v>
      </c>
      <c r="AN5" s="255">
        <v>0.99824000000000002</v>
      </c>
      <c r="AO5" s="256">
        <v>0.99805999999999995</v>
      </c>
      <c r="AP5" s="255">
        <v>0.99328000000000005</v>
      </c>
      <c r="AQ5" s="255">
        <v>0.99953000000000003</v>
      </c>
      <c r="AR5" s="255">
        <v>0.99936000000000003</v>
      </c>
      <c r="AS5" s="255">
        <v>0.98448000000000002</v>
      </c>
      <c r="AT5" s="255">
        <v>0.99494000000000005</v>
      </c>
      <c r="AU5" s="255">
        <v>0.99778</v>
      </c>
      <c r="AV5" s="255">
        <v>0.97233999999999998</v>
      </c>
      <c r="AW5" s="255">
        <v>0.99548000000000003</v>
      </c>
      <c r="AX5" s="255">
        <v>0.36680000000000001</v>
      </c>
      <c r="AY5" s="255"/>
      <c r="AZ5" s="255"/>
      <c r="BA5" s="255"/>
      <c r="BB5" s="255"/>
      <c r="BC5" s="255"/>
      <c r="BD5" s="257"/>
      <c r="BE5" s="254"/>
      <c r="BF5" s="255"/>
      <c r="BG5" s="255"/>
      <c r="BH5" s="255"/>
      <c r="BI5" s="255"/>
      <c r="BJ5" s="255"/>
      <c r="BK5" s="255"/>
      <c r="BL5" s="255"/>
      <c r="BM5" s="255"/>
      <c r="BN5" s="256"/>
      <c r="BO5" s="255"/>
      <c r="BP5" s="255"/>
      <c r="BQ5" s="255"/>
      <c r="BR5" s="255"/>
      <c r="BS5" s="256"/>
      <c r="BT5" s="255"/>
      <c r="BU5" s="256"/>
      <c r="BV5" s="256"/>
      <c r="BW5" s="256"/>
      <c r="BX5" s="255"/>
      <c r="BY5" s="257"/>
      <c r="BZ5" s="2"/>
      <c r="CA5" s="2"/>
      <c r="CB5" s="2"/>
      <c r="CC5" s="2"/>
    </row>
    <row r="6" spans="1:81" x14ac:dyDescent="0.25">
      <c r="A6" s="274"/>
      <c r="B6" s="274"/>
      <c r="C6" s="274"/>
      <c r="D6" s="274"/>
      <c r="E6" s="274"/>
      <c r="F6" s="274"/>
      <c r="G6" s="251" t="s">
        <v>317</v>
      </c>
      <c r="H6" s="252">
        <v>0.26</v>
      </c>
      <c r="I6" s="246">
        <v>9.7000000000000003E-2</v>
      </c>
      <c r="J6" s="246">
        <v>0.14000000000000001</v>
      </c>
      <c r="K6" s="246">
        <v>6.0999999999999999E-2</v>
      </c>
      <c r="L6" s="246">
        <v>7.2999999999999995E-2</v>
      </c>
      <c r="M6" s="246">
        <v>2.9000000000000001E-2</v>
      </c>
      <c r="N6" s="246">
        <v>0.01</v>
      </c>
      <c r="O6" s="246">
        <v>1.2E-2</v>
      </c>
      <c r="P6" s="246">
        <v>2E-3</v>
      </c>
      <c r="Q6" s="246">
        <v>3.0000000000000001E-3</v>
      </c>
      <c r="R6" s="246"/>
      <c r="S6" s="253"/>
      <c r="T6" s="245">
        <v>0.14000000000000001</v>
      </c>
      <c r="U6" s="246">
        <v>7.5999999999999998E-2</v>
      </c>
      <c r="V6" s="246">
        <v>0.15</v>
      </c>
      <c r="W6" s="246">
        <v>4.3999999999999997E-2</v>
      </c>
      <c r="X6" s="246">
        <v>7.9000000000000001E-2</v>
      </c>
      <c r="Y6" s="246">
        <v>2.4E-2</v>
      </c>
      <c r="Z6" s="246">
        <v>0.01</v>
      </c>
      <c r="AA6" s="246">
        <v>8.9999999999999993E-3</v>
      </c>
      <c r="AB6" s="246">
        <v>2E-3</v>
      </c>
      <c r="AC6" s="246">
        <v>3.0000000000000001E-3</v>
      </c>
      <c r="AD6" s="253"/>
      <c r="AE6" s="2"/>
      <c r="AF6" s="254">
        <v>3</v>
      </c>
      <c r="AG6" s="255">
        <v>2.9</v>
      </c>
      <c r="AH6" s="255">
        <v>1.4</v>
      </c>
      <c r="AI6" s="255">
        <v>4.0999999999999996</v>
      </c>
      <c r="AJ6" s="255">
        <v>8.6999999999999993</v>
      </c>
      <c r="AK6" s="255">
        <v>1.1000000000000001</v>
      </c>
      <c r="AL6" s="255">
        <v>4.3</v>
      </c>
      <c r="AM6" s="255">
        <v>5.7</v>
      </c>
      <c r="AN6" s="255">
        <v>1.7</v>
      </c>
      <c r="AO6" s="256">
        <v>0.9</v>
      </c>
      <c r="AP6" s="255">
        <v>1.5</v>
      </c>
      <c r="AQ6" s="255">
        <v>3.6</v>
      </c>
      <c r="AR6" s="255">
        <v>2.4</v>
      </c>
      <c r="AS6" s="255">
        <v>1.7</v>
      </c>
      <c r="AT6" s="255">
        <v>3.5</v>
      </c>
      <c r="AU6" s="255">
        <v>4.7</v>
      </c>
      <c r="AV6" s="255">
        <v>1.5</v>
      </c>
      <c r="AW6" s="255">
        <v>3.1</v>
      </c>
      <c r="AX6" s="255">
        <v>1.7</v>
      </c>
      <c r="AY6" s="255"/>
      <c r="AZ6" s="255"/>
      <c r="BA6" s="255"/>
      <c r="BB6" s="255"/>
      <c r="BC6" s="255"/>
      <c r="BD6" s="257"/>
      <c r="BE6" s="254"/>
      <c r="BF6" s="255"/>
      <c r="BG6" s="255"/>
      <c r="BH6" s="255"/>
      <c r="BI6" s="255"/>
      <c r="BJ6" s="255"/>
      <c r="BK6" s="255"/>
      <c r="BL6" s="255"/>
      <c r="BM6" s="255"/>
      <c r="BN6" s="256"/>
      <c r="BO6" s="255"/>
      <c r="BP6" s="255"/>
      <c r="BQ6" s="255"/>
      <c r="BR6" s="255"/>
      <c r="BS6" s="256"/>
      <c r="BT6" s="255"/>
      <c r="BU6" s="256"/>
      <c r="BV6" s="256"/>
      <c r="BW6" s="256"/>
      <c r="BX6" s="255"/>
      <c r="BY6" s="257"/>
      <c r="BZ6" s="2"/>
      <c r="CA6" s="2"/>
      <c r="CB6" s="2"/>
      <c r="CC6" s="2"/>
    </row>
    <row r="7" spans="1:81" x14ac:dyDescent="0.25">
      <c r="A7" s="274"/>
      <c r="B7" s="274"/>
      <c r="C7" s="274"/>
      <c r="D7" s="274"/>
      <c r="E7" s="274"/>
      <c r="F7" s="274"/>
      <c r="G7" s="251" t="s">
        <v>15</v>
      </c>
      <c r="H7" s="276" t="s">
        <v>75</v>
      </c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8"/>
      <c r="T7" s="279" t="s">
        <v>75</v>
      </c>
      <c r="U7" s="279"/>
      <c r="V7" s="279"/>
      <c r="W7" s="279"/>
      <c r="X7" s="279"/>
      <c r="Y7" s="279"/>
      <c r="Z7" s="279"/>
      <c r="AA7" s="279"/>
      <c r="AB7" s="279"/>
      <c r="AC7" s="279"/>
      <c r="AD7" s="278"/>
      <c r="AE7" s="2"/>
      <c r="AF7" s="259" t="s">
        <v>75</v>
      </c>
      <c r="AG7" s="260"/>
      <c r="AH7" s="260"/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0"/>
      <c r="BA7" s="260"/>
      <c r="BB7" s="260"/>
      <c r="BC7" s="260"/>
      <c r="BD7" s="261"/>
      <c r="BE7" s="259" t="s">
        <v>75</v>
      </c>
      <c r="BF7" s="260"/>
      <c r="BG7" s="260"/>
      <c r="BH7" s="260"/>
      <c r="BI7" s="260"/>
      <c r="BJ7" s="260"/>
      <c r="BK7" s="260"/>
      <c r="BL7" s="260"/>
      <c r="BM7" s="260"/>
      <c r="BN7" s="260"/>
      <c r="BO7" s="260"/>
      <c r="BP7" s="260"/>
      <c r="BQ7" s="260"/>
      <c r="BR7" s="260"/>
      <c r="BS7" s="260"/>
      <c r="BT7" s="260"/>
      <c r="BU7" s="260"/>
      <c r="BV7" s="260"/>
      <c r="BW7" s="260"/>
      <c r="BX7" s="260"/>
      <c r="BY7" s="261"/>
      <c r="BZ7" s="2"/>
      <c r="CA7" s="97"/>
      <c r="CB7" s="97"/>
      <c r="CC7" s="2"/>
    </row>
    <row r="8" spans="1:81" s="49" customFormat="1" ht="15.75" thickBot="1" x14ac:dyDescent="0.3">
      <c r="A8" s="106" t="s">
        <v>16</v>
      </c>
      <c r="B8" s="106" t="s">
        <v>17</v>
      </c>
      <c r="C8" s="106" t="s">
        <v>18</v>
      </c>
      <c r="D8" s="106" t="s">
        <v>19</v>
      </c>
      <c r="E8" s="106" t="s">
        <v>20</v>
      </c>
      <c r="F8" s="106" t="s">
        <v>21</v>
      </c>
      <c r="G8" s="149" t="s">
        <v>22</v>
      </c>
      <c r="H8" s="102" t="s">
        <v>23</v>
      </c>
      <c r="I8" s="103" t="s">
        <v>23</v>
      </c>
      <c r="J8" s="103" t="s">
        <v>23</v>
      </c>
      <c r="K8" s="103" t="s">
        <v>23</v>
      </c>
      <c r="L8" s="103" t="s">
        <v>23</v>
      </c>
      <c r="M8" s="103" t="s">
        <v>23</v>
      </c>
      <c r="N8" s="103" t="s">
        <v>23</v>
      </c>
      <c r="O8" s="103" t="s">
        <v>23</v>
      </c>
      <c r="P8" s="103" t="s">
        <v>23</v>
      </c>
      <c r="Q8" s="103" t="s">
        <v>23</v>
      </c>
      <c r="R8" s="103" t="s">
        <v>23</v>
      </c>
      <c r="S8" s="105" t="s">
        <v>23</v>
      </c>
      <c r="T8" s="107" t="s">
        <v>23</v>
      </c>
      <c r="U8" s="103" t="s">
        <v>23</v>
      </c>
      <c r="V8" s="103" t="s">
        <v>23</v>
      </c>
      <c r="W8" s="103" t="s">
        <v>23</v>
      </c>
      <c r="X8" s="103" t="s">
        <v>23</v>
      </c>
      <c r="Y8" s="103" t="s">
        <v>23</v>
      </c>
      <c r="Z8" s="103" t="s">
        <v>23</v>
      </c>
      <c r="AA8" s="103" t="s">
        <v>23</v>
      </c>
      <c r="AB8" s="103" t="s">
        <v>23</v>
      </c>
      <c r="AC8" s="103" t="s">
        <v>23</v>
      </c>
      <c r="AD8" s="105" t="s">
        <v>24</v>
      </c>
      <c r="AF8" s="102" t="s">
        <v>23</v>
      </c>
      <c r="AG8" s="103" t="s">
        <v>23</v>
      </c>
      <c r="AH8" s="103" t="s">
        <v>23</v>
      </c>
      <c r="AI8" s="103" t="s">
        <v>23</v>
      </c>
      <c r="AJ8" s="103" t="s">
        <v>23</v>
      </c>
      <c r="AK8" s="103" t="s">
        <v>23</v>
      </c>
      <c r="AL8" s="103" t="s">
        <v>23</v>
      </c>
      <c r="AM8" s="103" t="s">
        <v>23</v>
      </c>
      <c r="AN8" s="103" t="s">
        <v>23</v>
      </c>
      <c r="AO8" s="103" t="s">
        <v>23</v>
      </c>
      <c r="AP8" s="103" t="s">
        <v>23</v>
      </c>
      <c r="AQ8" s="103" t="s">
        <v>23</v>
      </c>
      <c r="AR8" s="103" t="s">
        <v>23</v>
      </c>
      <c r="AS8" s="103" t="s">
        <v>23</v>
      </c>
      <c r="AT8" s="103" t="s">
        <v>23</v>
      </c>
      <c r="AU8" s="103" t="s">
        <v>23</v>
      </c>
      <c r="AV8" s="103" t="s">
        <v>23</v>
      </c>
      <c r="AW8" s="103" t="s">
        <v>23</v>
      </c>
      <c r="AX8" s="103" t="s">
        <v>23</v>
      </c>
      <c r="AY8" s="103" t="s">
        <v>23</v>
      </c>
      <c r="AZ8" s="103" t="s">
        <v>23</v>
      </c>
      <c r="BA8" s="103" t="s">
        <v>23</v>
      </c>
      <c r="BB8" s="103" t="s">
        <v>23</v>
      </c>
      <c r="BC8" s="103" t="s">
        <v>23</v>
      </c>
      <c r="BD8" s="104" t="s">
        <v>23</v>
      </c>
      <c r="BE8" s="102" t="s">
        <v>23</v>
      </c>
      <c r="BF8" s="103" t="s">
        <v>23</v>
      </c>
      <c r="BG8" s="103" t="s">
        <v>23</v>
      </c>
      <c r="BH8" s="103" t="s">
        <v>23</v>
      </c>
      <c r="BI8" s="103" t="s">
        <v>23</v>
      </c>
      <c r="BJ8" s="103" t="s">
        <v>23</v>
      </c>
      <c r="BK8" s="103" t="s">
        <v>23</v>
      </c>
      <c r="BL8" s="103" t="s">
        <v>23</v>
      </c>
      <c r="BM8" s="103" t="s">
        <v>23</v>
      </c>
      <c r="BN8" s="103" t="s">
        <v>23</v>
      </c>
      <c r="BO8" s="103" t="s">
        <v>23</v>
      </c>
      <c r="BP8" s="103" t="s">
        <v>23</v>
      </c>
      <c r="BQ8" s="103" t="s">
        <v>23</v>
      </c>
      <c r="BR8" s="103" t="s">
        <v>23</v>
      </c>
      <c r="BS8" s="103" t="s">
        <v>23</v>
      </c>
      <c r="BT8" s="103" t="s">
        <v>23</v>
      </c>
      <c r="BU8" s="103" t="s">
        <v>23</v>
      </c>
      <c r="BV8" s="103" t="s">
        <v>23</v>
      </c>
      <c r="BW8" s="103" t="s">
        <v>23</v>
      </c>
      <c r="BX8" s="103" t="s">
        <v>23</v>
      </c>
      <c r="BY8" s="105" t="s">
        <v>23</v>
      </c>
      <c r="BZ8" s="96"/>
      <c r="CA8" s="98"/>
      <c r="CB8" s="98"/>
      <c r="CC8" s="98"/>
    </row>
    <row r="9" spans="1:81" x14ac:dyDescent="0.25">
      <c r="A9" s="193" t="s">
        <v>364</v>
      </c>
      <c r="B9" s="80" t="s">
        <v>79</v>
      </c>
      <c r="C9" s="166" t="s">
        <v>264</v>
      </c>
      <c r="D9" s="167">
        <v>47.093739999999997</v>
      </c>
      <c r="E9" s="167">
        <v>-120.35882599999999</v>
      </c>
      <c r="F9" s="168" t="s">
        <v>323</v>
      </c>
      <c r="G9" s="81" t="s">
        <v>104</v>
      </c>
      <c r="H9" s="72">
        <v>53.884324499999998</v>
      </c>
      <c r="I9" s="75">
        <v>14.546402500000001</v>
      </c>
      <c r="J9" s="75">
        <v>10.130493</v>
      </c>
      <c r="K9" s="75">
        <v>8.9422639999999998</v>
      </c>
      <c r="L9" s="75">
        <v>4.3024794999999996</v>
      </c>
      <c r="M9" s="75">
        <v>2.8276904999999997</v>
      </c>
      <c r="N9" s="75">
        <v>1.0559934999999998</v>
      </c>
      <c r="O9" s="76">
        <v>1.8631375000000001</v>
      </c>
      <c r="P9" s="76">
        <v>0.177707</v>
      </c>
      <c r="Q9" s="76">
        <v>0.31352449999999998</v>
      </c>
      <c r="R9" s="75">
        <v>1.9093426614198243</v>
      </c>
      <c r="S9" s="82">
        <f>SUM(H9:Q9)</f>
        <v>98.044016499999998</v>
      </c>
      <c r="T9" s="72">
        <f>H9/S9*100</f>
        <v>54.959319725543885</v>
      </c>
      <c r="U9" s="75">
        <f>I9/S9*100</f>
        <v>14.836604026723041</v>
      </c>
      <c r="V9" s="75">
        <f>J9/S9*100</f>
        <v>10.332596890295696</v>
      </c>
      <c r="W9" s="75">
        <f>K9/S9*100</f>
        <v>9.1206626566548312</v>
      </c>
      <c r="X9" s="75">
        <f>L9/S9*100</f>
        <v>4.3883142017136754</v>
      </c>
      <c r="Y9" s="75">
        <f>M9/S9*100</f>
        <v>2.8841030803751293</v>
      </c>
      <c r="Z9" s="75">
        <f>N9/S9*100</f>
        <v>1.0770606281720414</v>
      </c>
      <c r="AA9" s="75">
        <f>O9/S9*100</f>
        <v>1.9003071951871742</v>
      </c>
      <c r="AB9" s="75">
        <f>P9/S9*100</f>
        <v>0.18125226438474193</v>
      </c>
      <c r="AC9" s="75">
        <f>Q9/S9*100</f>
        <v>0.31977933094978828</v>
      </c>
      <c r="AD9" s="77">
        <f>S9/S9*100</f>
        <v>100</v>
      </c>
      <c r="AE9" s="4"/>
      <c r="AF9" s="41">
        <v>18.4600753024</v>
      </c>
      <c r="AG9" s="42">
        <v>47.163955199999997</v>
      </c>
      <c r="AH9" s="42">
        <v>39.125244729999999</v>
      </c>
      <c r="AI9" s="42">
        <v>308.89774999999997</v>
      </c>
      <c r="AJ9" s="42">
        <v>549.21015</v>
      </c>
      <c r="AK9" s="42">
        <v>22.576550000000001</v>
      </c>
      <c r="AL9" s="42">
        <v>332.37975</v>
      </c>
      <c r="AM9" s="42">
        <v>166.26666909999997</v>
      </c>
      <c r="AN9" s="42">
        <v>43.023800000000001</v>
      </c>
      <c r="AO9" s="43">
        <v>10.95495</v>
      </c>
      <c r="AP9" s="42">
        <v>21.651200000000003</v>
      </c>
      <c r="AQ9" s="42">
        <v>33.392200000000003</v>
      </c>
      <c r="AR9" s="42">
        <v>119.36019999999999</v>
      </c>
      <c r="AS9" s="42">
        <v>5.6715</v>
      </c>
      <c r="AT9" s="42">
        <v>30.425348799999998</v>
      </c>
      <c r="AU9" s="42">
        <v>43.073549999999997</v>
      </c>
      <c r="AV9" s="42">
        <v>3.2337500000000001</v>
      </c>
      <c r="AW9" s="42">
        <v>30.078849999999999</v>
      </c>
      <c r="AX9" s="42">
        <v>0.83579999999999999</v>
      </c>
      <c r="AY9" s="42">
        <f>SUM(AF9:AX9)</f>
        <v>1825.7812931324002</v>
      </c>
      <c r="AZ9" s="44">
        <f>AY9/10000</f>
        <v>0.18257812931324002</v>
      </c>
      <c r="BA9" s="44">
        <f>AZ9+S9</f>
        <v>98.22659462931324</v>
      </c>
      <c r="BB9" s="44">
        <f>S9+BY9</f>
        <v>98.272679083161691</v>
      </c>
      <c r="BC9" s="44">
        <f>R9+BB9</f>
        <v>100.18202174458152</v>
      </c>
      <c r="BD9" s="84">
        <f>J9*0.111+BC9</f>
        <v>101.30650646758151</v>
      </c>
      <c r="BE9" s="27">
        <f>AF9*((58.71+16)/58.71)</f>
        <v>23.490925325196798</v>
      </c>
      <c r="BF9" s="28">
        <f>AG9*((51.996*2+16*3)/(51.996*2))</f>
        <v>68.933609111839374</v>
      </c>
      <c r="BG9" s="28">
        <f>AH9*((44.956*2+16*3)/(44.956*2))</f>
        <v>60.012464979132481</v>
      </c>
      <c r="BH9" s="28">
        <f>AI9*((50.942*2+16*3)/(50.942*2))</f>
        <v>454.42690079894783</v>
      </c>
      <c r="BI9" s="28">
        <f>AJ9*((137.34+16)/137.34)</f>
        <v>613.19269259501971</v>
      </c>
      <c r="BJ9" s="28">
        <f>AK9*((85.47*2+16)/(85.47*2))</f>
        <v>24.689717193167194</v>
      </c>
      <c r="BK9" s="28">
        <f>AL9*((87.62+16)/87.62)</f>
        <v>393.07452288290347</v>
      </c>
      <c r="BL9" s="28">
        <f>AM9*((91.22+16*2)/91.22)</f>
        <v>224.59306036507343</v>
      </c>
      <c r="BM9" s="28">
        <f>AN9*((88.905*2+16*3)/(88.905*2))</f>
        <v>54.638120904336091</v>
      </c>
      <c r="BN9" s="28">
        <f>AO9*((92.906*2+16*5)/(92.906*2))</f>
        <v>15.671523741200783</v>
      </c>
      <c r="BO9" s="28">
        <f>AP9*((69.72*2+16*3)/(69.72*2))</f>
        <v>29.10428089500861</v>
      </c>
      <c r="BP9" s="28">
        <f>AQ9*((63.546+16)/63.546)</f>
        <v>41.799892065590285</v>
      </c>
      <c r="BQ9" s="28">
        <f>AR9*((65.37+16)/65.37)</f>
        <v>148.57487339758296</v>
      </c>
      <c r="BR9" s="28">
        <f>AS9*((207.19+16)/207.19)</f>
        <v>6.1094748057338677</v>
      </c>
      <c r="BS9" s="28">
        <f>AT9*((138.91*2+16*3)/(138.91*2))</f>
        <v>35.682050054049384</v>
      </c>
      <c r="BT9" s="28">
        <f>AU9*((140.12+16*2)/(140.02))</f>
        <v>52.948289001571197</v>
      </c>
      <c r="BU9" s="28">
        <f>AV9*((232.038+16*2)/(232.038))</f>
        <v>3.6797114373507793</v>
      </c>
      <c r="BV9" s="28">
        <f>AW9*((144.24*2+16*3)/(144.24*2))</f>
        <v>35.083650332778703</v>
      </c>
      <c r="BW9" s="28">
        <f>AX9*((238.03*2+16*3)/(238.03*2))</f>
        <v>0.92007173045414437</v>
      </c>
      <c r="BX9" s="29">
        <f>SUM(BE9:BW9)</f>
        <v>2286.6258316169369</v>
      </c>
      <c r="BY9" s="30">
        <f>BX9/10000</f>
        <v>0.22866258316169369</v>
      </c>
      <c r="BZ9" s="49"/>
      <c r="CA9" s="99"/>
      <c r="CB9" s="99"/>
      <c r="CC9" s="49"/>
    </row>
    <row r="10" spans="1:81" x14ac:dyDescent="0.25">
      <c r="A10" s="191" t="s">
        <v>401</v>
      </c>
      <c r="B10" s="78" t="s">
        <v>80</v>
      </c>
      <c r="C10" s="169" t="s">
        <v>264</v>
      </c>
      <c r="D10" s="170">
        <v>47.094282</v>
      </c>
      <c r="E10" s="170">
        <v>-120.358615</v>
      </c>
      <c r="F10" s="171" t="s">
        <v>323</v>
      </c>
      <c r="G10" s="68" t="s">
        <v>74</v>
      </c>
      <c r="H10" s="7">
        <v>53.660165999999997</v>
      </c>
      <c r="I10" s="5">
        <v>14.120048999999998</v>
      </c>
      <c r="J10" s="5">
        <v>11.459211</v>
      </c>
      <c r="K10" s="5">
        <v>8.8807829999999992</v>
      </c>
      <c r="L10" s="5">
        <v>5.0193719999999988</v>
      </c>
      <c r="M10" s="5">
        <v>2.8271654999999996</v>
      </c>
      <c r="N10" s="5">
        <v>1.1182634999999999</v>
      </c>
      <c r="O10" s="6">
        <v>1.8042764999999996</v>
      </c>
      <c r="P10" s="6">
        <v>0.19547249999999999</v>
      </c>
      <c r="Q10" s="6">
        <v>0.30391199999999996</v>
      </c>
      <c r="R10" s="5">
        <v>0.40955631399312942</v>
      </c>
      <c r="S10" s="83">
        <f t="shared" ref="S10:S73" si="0">SUM(H10:Q10)</f>
        <v>99.388670999999988</v>
      </c>
      <c r="T10" s="7">
        <f>H10/S10*100</f>
        <v>53.990223895840202</v>
      </c>
      <c r="U10" s="5">
        <f t="shared" ref="U10:U73" si="1">I10/S10*100</f>
        <v>14.206899899084071</v>
      </c>
      <c r="V10" s="5">
        <f t="shared" ref="V10:V73" si="2">J10/S10*100</f>
        <v>11.529695371417132</v>
      </c>
      <c r="W10" s="5">
        <f t="shared" ref="W10:W73" si="3">K10/S10*100</f>
        <v>8.9354077387753783</v>
      </c>
      <c r="X10" s="5">
        <f t="shared" ref="X10:X73" si="4">L10/S10*100</f>
        <v>5.0502456160219706</v>
      </c>
      <c r="Y10" s="5">
        <f t="shared" ref="Y10:Y73" si="5">M10/S10*100</f>
        <v>2.8445550901872911</v>
      </c>
      <c r="Z10" s="5">
        <f t="shared" ref="Z10:Z73" si="6">N10/S10*100</f>
        <v>1.1251418182259425</v>
      </c>
      <c r="AA10" s="5">
        <f t="shared" ref="AA10:AA73" si="7">O10/S10*100</f>
        <v>1.8153744102283043</v>
      </c>
      <c r="AB10" s="5">
        <f t="shared" ref="AB10:AB73" si="8">P10/S10*100</f>
        <v>0.19667483027316063</v>
      </c>
      <c r="AC10" s="5">
        <f t="shared" ref="AC10:AC73" si="9">Q10/S10*100</f>
        <v>0.30578132994654894</v>
      </c>
      <c r="AD10" s="8">
        <f t="shared" ref="AD10:AD73" si="10">S10/S10*100</f>
        <v>100</v>
      </c>
      <c r="AE10" s="4"/>
      <c r="AF10" s="35">
        <v>12.8749997427</v>
      </c>
      <c r="AG10" s="31">
        <v>45.332735999999997</v>
      </c>
      <c r="AH10" s="31">
        <v>36.916934339999997</v>
      </c>
      <c r="AI10" s="31">
        <v>311.24849999999998</v>
      </c>
      <c r="AJ10" s="31">
        <v>526.90139999999997</v>
      </c>
      <c r="AK10" s="31">
        <v>23.748149999999995</v>
      </c>
      <c r="AL10" s="31">
        <v>314.9871</v>
      </c>
      <c r="AM10" s="31">
        <v>160.64239589999994</v>
      </c>
      <c r="AN10" s="31">
        <v>32.893649999999994</v>
      </c>
      <c r="AO10" s="32">
        <v>10.843949999999998</v>
      </c>
      <c r="AP10" s="31">
        <v>20.381399999999999</v>
      </c>
      <c r="AQ10" s="31">
        <v>33.577049999999993</v>
      </c>
      <c r="AR10" s="31">
        <v>112.51979999999998</v>
      </c>
      <c r="AS10" s="31">
        <v>5.879249999999999</v>
      </c>
      <c r="AT10" s="31">
        <v>22.132729079999997</v>
      </c>
      <c r="AU10" s="31">
        <v>39.024149999999992</v>
      </c>
      <c r="AV10" s="31">
        <v>3.1556999999999999</v>
      </c>
      <c r="AW10" s="31">
        <v>23.084849999999996</v>
      </c>
      <c r="AX10" s="31">
        <v>0</v>
      </c>
      <c r="AY10" s="31">
        <f t="shared" ref="AY10:AY73" si="11">SUM(AF10:AX10)</f>
        <v>1736.1447450626997</v>
      </c>
      <c r="AZ10" s="33">
        <f t="shared" ref="AZ10:AZ73" si="12">AY10/10000</f>
        <v>0.17361447450626996</v>
      </c>
      <c r="BA10" s="33">
        <f t="shared" ref="BA10:BA73" si="13">AZ10+S10</f>
        <v>99.562285474506254</v>
      </c>
      <c r="BB10" s="33">
        <f t="shared" ref="BB10:BB73" si="14">S10+BY10</f>
        <v>99.606517117360141</v>
      </c>
      <c r="BC10" s="33">
        <f t="shared" ref="BC10:BC73" si="15">R10+BB10</f>
        <v>100.01607343135328</v>
      </c>
      <c r="BD10" s="51">
        <f t="shared" ref="BD10:BD73" si="16">J10*0.111+BC10</f>
        <v>101.28804585235328</v>
      </c>
      <c r="BE10" s="22">
        <f t="shared" ref="BE10:BE73" si="17">AF10*((58.71+16)/58.71)</f>
        <v>16.38377160240363</v>
      </c>
      <c r="BF10" s="20">
        <f t="shared" ref="BF10:BF73" si="18">AG10*((51.996*2+16*3)/(51.996*2))</f>
        <v>66.257146800830839</v>
      </c>
      <c r="BG10" s="20">
        <f t="shared" ref="BG10:BG73" si="19">AH10*((44.956*2+16*3)/(44.956*2))</f>
        <v>56.625236327721325</v>
      </c>
      <c r="BH10" s="20">
        <f t="shared" ref="BH10:BH73" si="20">AI10*((50.942*2+16*3)/(50.942*2))</f>
        <v>457.88514559695341</v>
      </c>
      <c r="BI10" s="20">
        <f t="shared" ref="BI10:BI73" si="21">AJ10*((137.34+16)/137.34)</f>
        <v>588.28499108781125</v>
      </c>
      <c r="BJ10" s="20">
        <f t="shared" ref="BJ10:BJ73" si="22">AK10*((85.47*2+16)/(85.47*2))</f>
        <v>25.970979062829059</v>
      </c>
      <c r="BK10" s="20">
        <f t="shared" ref="BK10:BK73" si="23">AL10*((87.62+16)/87.62)</f>
        <v>372.50585827436657</v>
      </c>
      <c r="BL10" s="20">
        <f t="shared" ref="BL10:BL73" si="24">AM10*((91.22+16*2)/91.22)</f>
        <v>216.99579064676598</v>
      </c>
      <c r="BM10" s="20">
        <f t="shared" ref="BM10:BM73" si="25">AN10*((88.905*2+16*3)/(88.905*2))</f>
        <v>41.773326058714346</v>
      </c>
      <c r="BN10" s="20">
        <f t="shared" ref="BN10:BN73" si="26">AO10*((92.906*2+16*5)/(92.906*2))</f>
        <v>15.512733501603767</v>
      </c>
      <c r="BO10" s="20">
        <f t="shared" ref="BO10:BO73" si="27">AP10*((69.72*2+16*3)/(69.72*2))</f>
        <v>27.397372461273665</v>
      </c>
      <c r="BP10" s="20">
        <f t="shared" ref="BP10:BP73" si="28">AQ10*((63.546+16)/63.546)</f>
        <v>42.031284727598894</v>
      </c>
      <c r="BQ10" s="20">
        <f t="shared" ref="BQ10:BQ73" si="29">AR10*((65.37+16)/65.37)</f>
        <v>140.06021303350155</v>
      </c>
      <c r="BR10" s="20">
        <f t="shared" ref="BR10:BR73" si="30">AS10*((207.19+16)/207.19)</f>
        <v>6.3332680510642394</v>
      </c>
      <c r="BS10" s="20">
        <f t="shared" ref="BS10:BS73" si="31">AT10*((138.91*2+16*3)/(138.91*2))</f>
        <v>25.956683423963714</v>
      </c>
      <c r="BT10" s="20">
        <f t="shared" ref="BT10:BT73" si="32">AU10*((140.12+16*2)/(140.02))</f>
        <v>47.970552049707173</v>
      </c>
      <c r="BU10" s="20">
        <f t="shared" ref="BU10:BU73" si="33">AV10*((232.038+16*2)/(232.038))</f>
        <v>3.590897683138107</v>
      </c>
      <c r="BV10" s="20">
        <f t="shared" ref="BV10:BV73" si="34">AW10*((144.24*2+16*3)/(144.24*2))</f>
        <v>26.925923211314473</v>
      </c>
      <c r="BW10" s="20">
        <f t="shared" ref="BW10:BW73" si="35">AX10*((238.03*2+16*3)/(238.03*2))</f>
        <v>0</v>
      </c>
      <c r="BX10" s="21">
        <f t="shared" ref="BX10:BX73" si="36">SUM(BE10:BW10)</f>
        <v>2178.4611736015618</v>
      </c>
      <c r="BY10" s="23">
        <f t="shared" ref="BY10:BY73" si="37">BX10/10000</f>
        <v>0.21784611736015619</v>
      </c>
      <c r="CA10" s="100"/>
      <c r="CB10" s="100"/>
    </row>
    <row r="11" spans="1:81" x14ac:dyDescent="0.25">
      <c r="A11" s="191" t="s">
        <v>396</v>
      </c>
      <c r="B11" s="78" t="s">
        <v>81</v>
      </c>
      <c r="C11" s="169" t="s">
        <v>270</v>
      </c>
      <c r="D11" s="170">
        <v>47.104520999999998</v>
      </c>
      <c r="E11" s="170">
        <v>-120.36139799999999</v>
      </c>
      <c r="F11" s="172" t="s">
        <v>323</v>
      </c>
      <c r="G11" s="68" t="s">
        <v>73</v>
      </c>
      <c r="H11" s="7">
        <v>52.825156</v>
      </c>
      <c r="I11" s="5">
        <v>13.915095000000001</v>
      </c>
      <c r="J11" s="5">
        <v>11.459194499999999</v>
      </c>
      <c r="K11" s="5">
        <v>8.6289940000000005</v>
      </c>
      <c r="L11" s="5">
        <v>5.0063610000000001</v>
      </c>
      <c r="M11" s="5">
        <v>2.8052799999999998</v>
      </c>
      <c r="N11" s="5">
        <v>1.138266</v>
      </c>
      <c r="O11" s="6">
        <v>1.7786145</v>
      </c>
      <c r="P11" s="6">
        <v>0.19788649999999999</v>
      </c>
      <c r="Q11" s="6">
        <v>0.30820649999999999</v>
      </c>
      <c r="R11" s="5">
        <v>1.528475711892586</v>
      </c>
      <c r="S11" s="83">
        <f t="shared" si="0"/>
        <v>98.063053999999994</v>
      </c>
      <c r="T11" s="7">
        <f t="shared" ref="T11:T73" si="38">H11/S11*100</f>
        <v>53.868560936313493</v>
      </c>
      <c r="U11" s="5">
        <f t="shared" si="1"/>
        <v>14.189946603131492</v>
      </c>
      <c r="V11" s="5">
        <f t="shared" si="2"/>
        <v>11.68553704231973</v>
      </c>
      <c r="W11" s="5">
        <f t="shared" si="3"/>
        <v>8.7994342905127159</v>
      </c>
      <c r="X11" s="5">
        <f t="shared" si="4"/>
        <v>5.1052468751381124</v>
      </c>
      <c r="Y11" s="5">
        <f t="shared" si="5"/>
        <v>2.8606900209328581</v>
      </c>
      <c r="Z11" s="5">
        <f t="shared" si="6"/>
        <v>1.1607490829318861</v>
      </c>
      <c r="AA11" s="5">
        <f t="shared" si="7"/>
        <v>1.8137457762635052</v>
      </c>
      <c r="AB11" s="5">
        <f t="shared" si="8"/>
        <v>0.20179516334459663</v>
      </c>
      <c r="AC11" s="5">
        <f t="shared" si="9"/>
        <v>0.31429420911161915</v>
      </c>
      <c r="AD11" s="8">
        <f t="shared" si="10"/>
        <v>100</v>
      </c>
      <c r="AE11" s="4"/>
      <c r="AF11" s="35">
        <v>11.981197144799999</v>
      </c>
      <c r="AG11" s="31">
        <v>44.995430400000004</v>
      </c>
      <c r="AH11" s="31">
        <v>36.789354029999998</v>
      </c>
      <c r="AI11" s="31">
        <v>302.33589999999998</v>
      </c>
      <c r="AJ11" s="31">
        <v>505.24590000000006</v>
      </c>
      <c r="AK11" s="31">
        <v>26.19115</v>
      </c>
      <c r="AL11" s="31">
        <v>308.96494999999999</v>
      </c>
      <c r="AM11" s="31">
        <v>158.97769979999998</v>
      </c>
      <c r="AN11" s="31">
        <v>32.958100000000002</v>
      </c>
      <c r="AO11" s="32">
        <v>10.09625</v>
      </c>
      <c r="AP11" s="31">
        <v>21.088850000000001</v>
      </c>
      <c r="AQ11" s="31">
        <v>32.248899999999999</v>
      </c>
      <c r="AR11" s="31">
        <v>112.5855</v>
      </c>
      <c r="AS11" s="31">
        <v>4.4817499999999999</v>
      </c>
      <c r="AT11" s="31">
        <v>19.6499226</v>
      </c>
      <c r="AU11" s="31">
        <v>39.321200000000005</v>
      </c>
      <c r="AV11" s="31">
        <v>3.5361499999999997</v>
      </c>
      <c r="AW11" s="31">
        <v>23.492250000000002</v>
      </c>
      <c r="AX11" s="31">
        <v>1.1327499999999999</v>
      </c>
      <c r="AY11" s="31">
        <f t="shared" si="11"/>
        <v>1696.0732039748002</v>
      </c>
      <c r="AZ11" s="33">
        <f t="shared" si="12"/>
        <v>0.16960732039748003</v>
      </c>
      <c r="BA11" s="33">
        <f t="shared" si="13"/>
        <v>98.232661320397469</v>
      </c>
      <c r="BB11" s="33">
        <f t="shared" si="14"/>
        <v>98.275967182637146</v>
      </c>
      <c r="BC11" s="33">
        <f t="shared" si="15"/>
        <v>99.804442894529728</v>
      </c>
      <c r="BD11" s="51">
        <f t="shared" si="16"/>
        <v>101.07641348402973</v>
      </c>
      <c r="BE11" s="22">
        <f t="shared" si="17"/>
        <v>15.246384579935411</v>
      </c>
      <c r="BF11" s="20">
        <f t="shared" si="18"/>
        <v>65.764149716870534</v>
      </c>
      <c r="BG11" s="20">
        <f t="shared" si="19"/>
        <v>56.429546589836285</v>
      </c>
      <c r="BH11" s="20">
        <f t="shared" si="20"/>
        <v>444.77360562600609</v>
      </c>
      <c r="BI11" s="20">
        <f t="shared" si="21"/>
        <v>564.10664268239418</v>
      </c>
      <c r="BJ11" s="20">
        <f t="shared" si="22"/>
        <v>28.642644091494091</v>
      </c>
      <c r="BK11" s="20">
        <f t="shared" si="23"/>
        <v>365.38402327094269</v>
      </c>
      <c r="BL11" s="20">
        <f t="shared" si="24"/>
        <v>214.74711871690417</v>
      </c>
      <c r="BM11" s="20">
        <f t="shared" si="25"/>
        <v>41.855174405264044</v>
      </c>
      <c r="BN11" s="20">
        <f t="shared" si="26"/>
        <v>14.443116725507499</v>
      </c>
      <c r="BO11" s="20">
        <f t="shared" si="27"/>
        <v>28.348350860585199</v>
      </c>
      <c r="BP11" s="20">
        <f t="shared" si="28"/>
        <v>40.368725008655147</v>
      </c>
      <c r="BQ11" s="20">
        <f t="shared" si="29"/>
        <v>140.14199380449745</v>
      </c>
      <c r="BR11" s="20">
        <f t="shared" si="30"/>
        <v>4.8278477846421159</v>
      </c>
      <c r="BS11" s="20">
        <f t="shared" si="31"/>
        <v>23.044913186710819</v>
      </c>
      <c r="BT11" s="20">
        <f t="shared" si="32"/>
        <v>48.335701642622489</v>
      </c>
      <c r="BU11" s="20">
        <f t="shared" si="33"/>
        <v>4.0238149514303689</v>
      </c>
      <c r="BV11" s="20">
        <f t="shared" si="34"/>
        <v>27.401110232945097</v>
      </c>
      <c r="BW11" s="20">
        <f t="shared" si="35"/>
        <v>1.246962494223417</v>
      </c>
      <c r="BX11" s="21">
        <f t="shared" si="36"/>
        <v>2129.131826371467</v>
      </c>
      <c r="BY11" s="23">
        <f t="shared" si="37"/>
        <v>0.2129131826371467</v>
      </c>
    </row>
    <row r="12" spans="1:81" x14ac:dyDescent="0.25">
      <c r="A12" s="191" t="s">
        <v>405</v>
      </c>
      <c r="B12" s="78" t="s">
        <v>82</v>
      </c>
      <c r="C12" s="169" t="s">
        <v>272</v>
      </c>
      <c r="D12" s="170">
        <v>47.133724000000001</v>
      </c>
      <c r="E12" s="173">
        <v>-120.34336500000001</v>
      </c>
      <c r="F12" s="172" t="s">
        <v>321</v>
      </c>
      <c r="G12" s="68" t="s">
        <v>104</v>
      </c>
      <c r="H12" s="7">
        <v>55.982921999999995</v>
      </c>
      <c r="I12" s="5">
        <v>13.886185499999998</v>
      </c>
      <c r="J12" s="5">
        <v>11.377604999999999</v>
      </c>
      <c r="K12" s="5">
        <v>7.0397234999999991</v>
      </c>
      <c r="L12" s="5">
        <v>3.5557904999999996</v>
      </c>
      <c r="M12" s="5">
        <v>2.9811314999999996</v>
      </c>
      <c r="N12" s="5">
        <v>1.8578429999999999</v>
      </c>
      <c r="O12" s="6">
        <v>1.9003544999999997</v>
      </c>
      <c r="P12" s="6">
        <v>0.16522199999999998</v>
      </c>
      <c r="Q12" s="6">
        <v>0.31225349999999996</v>
      </c>
      <c r="R12" s="5">
        <v>0.71120689655159741</v>
      </c>
      <c r="S12" s="83">
        <f t="shared" si="0"/>
        <v>99.059031000000004</v>
      </c>
      <c r="T12" s="7">
        <f t="shared" si="38"/>
        <v>56.514707881606462</v>
      </c>
      <c r="U12" s="5">
        <f t="shared" si="1"/>
        <v>14.018091394413092</v>
      </c>
      <c r="V12" s="5">
        <f t="shared" si="2"/>
        <v>11.485681704275907</v>
      </c>
      <c r="W12" s="5">
        <f t="shared" si="3"/>
        <v>7.1065943497872484</v>
      </c>
      <c r="X12" s="5">
        <f t="shared" si="4"/>
        <v>3.5895672147247226</v>
      </c>
      <c r="Y12" s="5">
        <f t="shared" si="5"/>
        <v>3.0094494867408903</v>
      </c>
      <c r="Z12" s="5">
        <f t="shared" si="6"/>
        <v>1.8754907869026096</v>
      </c>
      <c r="AA12" s="5">
        <f t="shared" si="7"/>
        <v>1.9184061067587059</v>
      </c>
      <c r="AB12" s="5">
        <f t="shared" si="8"/>
        <v>0.166791455894617</v>
      </c>
      <c r="AC12" s="5">
        <f t="shared" si="9"/>
        <v>0.31521961889572692</v>
      </c>
      <c r="AD12" s="8">
        <f t="shared" si="10"/>
        <v>100</v>
      </c>
      <c r="AE12" s="4"/>
      <c r="AF12" s="35">
        <v>5.259043816300002</v>
      </c>
      <c r="AG12" s="31">
        <v>7.3273343999999998</v>
      </c>
      <c r="AH12" s="31">
        <v>32.648624969999993</v>
      </c>
      <c r="AI12" s="31">
        <v>319.67039999999997</v>
      </c>
      <c r="AJ12" s="31">
        <v>713.00729999999999</v>
      </c>
      <c r="AK12" s="31">
        <v>52.812749999999994</v>
      </c>
      <c r="AL12" s="31">
        <v>315.11775</v>
      </c>
      <c r="AM12" s="31">
        <v>191.85583664999999</v>
      </c>
      <c r="AN12" s="31">
        <v>34.923749999999998</v>
      </c>
      <c r="AO12" s="32">
        <v>12.120299999999999</v>
      </c>
      <c r="AP12" s="31">
        <v>21.044699999999999</v>
      </c>
      <c r="AQ12" s="31">
        <v>14.984549999999999</v>
      </c>
      <c r="AR12" s="31">
        <v>116.69054999999999</v>
      </c>
      <c r="AS12" s="31">
        <v>9.9896999999999991</v>
      </c>
      <c r="AT12" s="31">
        <v>26.100412799999997</v>
      </c>
      <c r="AU12" s="31">
        <v>48.842999999999996</v>
      </c>
      <c r="AV12" s="31">
        <v>5.3465999999999996</v>
      </c>
      <c r="AW12" s="31">
        <v>26.160149999999998</v>
      </c>
      <c r="AX12" s="31">
        <v>2.5124999999999997</v>
      </c>
      <c r="AY12" s="31">
        <f t="shared" si="11"/>
        <v>1956.4152526362998</v>
      </c>
      <c r="AZ12" s="33">
        <f t="shared" si="12"/>
        <v>0.19564152526362999</v>
      </c>
      <c r="BA12" s="33">
        <f t="shared" si="13"/>
        <v>99.254672525263629</v>
      </c>
      <c r="BB12" s="33">
        <f t="shared" si="14"/>
        <v>99.300847459960366</v>
      </c>
      <c r="BC12" s="33">
        <f t="shared" si="15"/>
        <v>100.01205435651197</v>
      </c>
      <c r="BD12" s="51">
        <f t="shared" si="16"/>
        <v>101.27496851151197</v>
      </c>
      <c r="BE12" s="22">
        <f t="shared" si="17"/>
        <v>6.6922698605991</v>
      </c>
      <c r="BF12" s="20">
        <f t="shared" si="18"/>
        <v>10.709441208216017</v>
      </c>
      <c r="BG12" s="20">
        <f t="shared" si="19"/>
        <v>50.078267270916442</v>
      </c>
      <c r="BH12" s="20">
        <f t="shared" si="20"/>
        <v>470.27480500961883</v>
      </c>
      <c r="BI12" s="20">
        <f t="shared" si="21"/>
        <v>796.07207937964176</v>
      </c>
      <c r="BJ12" s="20">
        <f t="shared" si="22"/>
        <v>57.756028343278338</v>
      </c>
      <c r="BK12" s="20">
        <f t="shared" si="23"/>
        <v>372.6603658411322</v>
      </c>
      <c r="BL12" s="20">
        <f t="shared" si="24"/>
        <v>259.1589146241285</v>
      </c>
      <c r="BM12" s="20">
        <f t="shared" si="25"/>
        <v>44.35145372869917</v>
      </c>
      <c r="BN12" s="20">
        <f t="shared" si="26"/>
        <v>17.338606675564545</v>
      </c>
      <c r="BO12" s="20">
        <f t="shared" si="27"/>
        <v>28.289002925989674</v>
      </c>
      <c r="BP12" s="20">
        <f t="shared" si="28"/>
        <v>18.757451520158625</v>
      </c>
      <c r="BQ12" s="20">
        <f t="shared" si="29"/>
        <v>145.25179827902704</v>
      </c>
      <c r="BR12" s="20">
        <f t="shared" si="30"/>
        <v>10.761142637192915</v>
      </c>
      <c r="BS12" s="20">
        <f t="shared" si="31"/>
        <v>30.609878693024257</v>
      </c>
      <c r="BT12" s="20">
        <f t="shared" si="32"/>
        <v>60.040402513926573</v>
      </c>
      <c r="BU12" s="20">
        <f t="shared" si="33"/>
        <v>6.0839412975460911</v>
      </c>
      <c r="BV12" s="20">
        <f t="shared" si="34"/>
        <v>30.512920382695508</v>
      </c>
      <c r="BW12" s="20">
        <f t="shared" si="35"/>
        <v>2.7658294122589582</v>
      </c>
      <c r="BX12" s="21">
        <f t="shared" si="36"/>
        <v>2418.1645996036141</v>
      </c>
      <c r="BY12" s="23">
        <f t="shared" si="37"/>
        <v>0.24181645996036141</v>
      </c>
    </row>
    <row r="13" spans="1:81" x14ac:dyDescent="0.25">
      <c r="A13" s="191" t="s">
        <v>372</v>
      </c>
      <c r="B13" s="78" t="s">
        <v>83</v>
      </c>
      <c r="C13" s="169" t="s">
        <v>272</v>
      </c>
      <c r="D13" s="170">
        <v>47.133949999999999</v>
      </c>
      <c r="E13" s="170">
        <v>-120.343155</v>
      </c>
      <c r="F13" s="172" t="s">
        <v>321</v>
      </c>
      <c r="G13" s="68" t="s">
        <v>74</v>
      </c>
      <c r="H13" s="7">
        <v>56.270135500000002</v>
      </c>
      <c r="I13" s="5">
        <v>13.8566685</v>
      </c>
      <c r="J13" s="5">
        <v>10.725503000000002</v>
      </c>
      <c r="K13" s="5">
        <v>7.0913649999999997</v>
      </c>
      <c r="L13" s="5">
        <v>3.5738410000000003</v>
      </c>
      <c r="M13" s="5">
        <v>3.1046985</v>
      </c>
      <c r="N13" s="5">
        <v>1.887316</v>
      </c>
      <c r="O13" s="6">
        <v>1.8925894999999999</v>
      </c>
      <c r="P13" s="6">
        <v>0.18626400000000001</v>
      </c>
      <c r="Q13" s="6">
        <v>0.31043999999999999</v>
      </c>
      <c r="R13" s="5">
        <v>0.60456508328204905</v>
      </c>
      <c r="S13" s="83">
        <f t="shared" si="0"/>
        <v>98.898820999999998</v>
      </c>
      <c r="T13" s="7">
        <f t="shared" si="38"/>
        <v>56.896669678195664</v>
      </c>
      <c r="U13" s="5">
        <f t="shared" si="1"/>
        <v>14.0109541851869</v>
      </c>
      <c r="V13" s="5">
        <f t="shared" si="2"/>
        <v>10.844925037074002</v>
      </c>
      <c r="W13" s="5">
        <f t="shared" si="3"/>
        <v>7.1703230921226044</v>
      </c>
      <c r="X13" s="5">
        <f t="shared" si="4"/>
        <v>3.6136335740544374</v>
      </c>
      <c r="Y13" s="5">
        <f t="shared" si="5"/>
        <v>3.1392674539568075</v>
      </c>
      <c r="Z13" s="5">
        <f t="shared" si="6"/>
        <v>1.9083301306493838</v>
      </c>
      <c r="AA13" s="5">
        <f t="shared" si="7"/>
        <v>1.9136623479060484</v>
      </c>
      <c r="AB13" s="5">
        <f t="shared" si="8"/>
        <v>0.18833793782031033</v>
      </c>
      <c r="AC13" s="5">
        <f t="shared" si="9"/>
        <v>0.31389656303385055</v>
      </c>
      <c r="AD13" s="8">
        <f t="shared" si="10"/>
        <v>100</v>
      </c>
      <c r="AE13" s="4"/>
      <c r="AF13" s="35">
        <v>5.6819437192999995</v>
      </c>
      <c r="AG13" s="31">
        <v>8.1102848000000005</v>
      </c>
      <c r="AH13" s="31">
        <v>31.766264530000001</v>
      </c>
      <c r="AI13" s="31">
        <v>316.65875</v>
      </c>
      <c r="AJ13" s="31">
        <v>732.35979999999995</v>
      </c>
      <c r="AK13" s="31">
        <v>49.411699999999996</v>
      </c>
      <c r="AL13" s="31">
        <v>315.78314999999998</v>
      </c>
      <c r="AM13" s="31">
        <v>191.70090884999996</v>
      </c>
      <c r="AN13" s="31">
        <v>34.725499999999997</v>
      </c>
      <c r="AO13" s="32">
        <v>11.959899999999999</v>
      </c>
      <c r="AP13" s="31">
        <v>21.283049999999999</v>
      </c>
      <c r="AQ13" s="31">
        <v>14.83545</v>
      </c>
      <c r="AR13" s="31">
        <v>116.5145</v>
      </c>
      <c r="AS13" s="31">
        <v>8.8654500000000009</v>
      </c>
      <c r="AT13" s="31">
        <v>25.851126839999996</v>
      </c>
      <c r="AU13" s="31">
        <v>52.565849999999998</v>
      </c>
      <c r="AV13" s="31">
        <v>5.2336999999999998</v>
      </c>
      <c r="AW13" s="31">
        <v>26.65605</v>
      </c>
      <c r="AX13" s="31">
        <v>1.9999499999999997</v>
      </c>
      <c r="AY13" s="31">
        <f t="shared" si="11"/>
        <v>1971.9633287392999</v>
      </c>
      <c r="AZ13" s="33">
        <f t="shared" si="12"/>
        <v>0.19719633287392999</v>
      </c>
      <c r="BA13" s="33">
        <f t="shared" si="13"/>
        <v>99.096017332873927</v>
      </c>
      <c r="BB13" s="33">
        <f t="shared" si="14"/>
        <v>99.142313046171225</v>
      </c>
      <c r="BC13" s="33">
        <f t="shared" si="15"/>
        <v>99.746878129453279</v>
      </c>
      <c r="BD13" s="51">
        <f t="shared" si="16"/>
        <v>100.93740896245328</v>
      </c>
      <c r="BE13" s="22">
        <f t="shared" si="17"/>
        <v>7.2304209720474022</v>
      </c>
      <c r="BF13" s="20">
        <f t="shared" si="18"/>
        <v>11.853781130486961</v>
      </c>
      <c r="BG13" s="20">
        <f t="shared" si="19"/>
        <v>48.72485401127058</v>
      </c>
      <c r="BH13" s="20">
        <f t="shared" si="20"/>
        <v>465.84429434454876</v>
      </c>
      <c r="BI13" s="20">
        <f t="shared" si="21"/>
        <v>817.67913012960537</v>
      </c>
      <c r="BJ13" s="20">
        <f t="shared" si="22"/>
        <v>54.036639744939741</v>
      </c>
      <c r="BK13" s="20">
        <f t="shared" si="23"/>
        <v>373.44727234649622</v>
      </c>
      <c r="BL13" s="20">
        <f t="shared" si="24"/>
        <v>258.94963811112689</v>
      </c>
      <c r="BM13" s="20">
        <f t="shared" si="25"/>
        <v>44.099685928800398</v>
      </c>
      <c r="BN13" s="20">
        <f t="shared" si="26"/>
        <v>17.109147626633369</v>
      </c>
      <c r="BO13" s="20">
        <f t="shared" si="27"/>
        <v>28.609401118760758</v>
      </c>
      <c r="BP13" s="20">
        <f t="shared" si="28"/>
        <v>18.57081021150033</v>
      </c>
      <c r="BQ13" s="20">
        <f t="shared" si="29"/>
        <v>145.03265817653357</v>
      </c>
      <c r="BR13" s="20">
        <f t="shared" si="30"/>
        <v>9.5500737752787312</v>
      </c>
      <c r="BS13" s="20">
        <f t="shared" si="31"/>
        <v>30.317522665786477</v>
      </c>
      <c r="BT13" s="20">
        <f t="shared" si="32"/>
        <v>64.616726910441358</v>
      </c>
      <c r="BU13" s="20">
        <f t="shared" si="33"/>
        <v>5.9554714339892607</v>
      </c>
      <c r="BV13" s="20">
        <f t="shared" si="34"/>
        <v>31.091332861896841</v>
      </c>
      <c r="BW13" s="20">
        <f t="shared" si="35"/>
        <v>2.2016002121581306</v>
      </c>
      <c r="BX13" s="21">
        <f t="shared" si="36"/>
        <v>2434.9204617123005</v>
      </c>
      <c r="BY13" s="23">
        <f t="shared" si="37"/>
        <v>0.24349204617123005</v>
      </c>
    </row>
    <row r="14" spans="1:81" x14ac:dyDescent="0.25">
      <c r="A14" s="191" t="s">
        <v>397</v>
      </c>
      <c r="B14" s="78" t="s">
        <v>84</v>
      </c>
      <c r="C14" s="169" t="s">
        <v>272</v>
      </c>
      <c r="D14" s="170">
        <v>47.136696999999998</v>
      </c>
      <c r="E14" s="170">
        <v>-120.341776</v>
      </c>
      <c r="F14" s="171" t="s">
        <v>324</v>
      </c>
      <c r="G14" s="68" t="s">
        <v>74</v>
      </c>
      <c r="H14" s="7">
        <v>52.973799999999997</v>
      </c>
      <c r="I14" s="5">
        <v>14.1814</v>
      </c>
      <c r="J14" s="5">
        <v>11.495799999999999</v>
      </c>
      <c r="K14" s="5">
        <v>8.9756999999999998</v>
      </c>
      <c r="L14" s="5">
        <v>5.391</v>
      </c>
      <c r="M14" s="5">
        <v>2.7681</v>
      </c>
      <c r="N14" s="5">
        <v>1.0871</v>
      </c>
      <c r="O14" s="6">
        <v>1.7270000000000001</v>
      </c>
      <c r="P14" s="6">
        <v>0.1973</v>
      </c>
      <c r="Q14" s="6">
        <v>0.2555</v>
      </c>
      <c r="R14" s="5">
        <v>0.80949811117110548</v>
      </c>
      <c r="S14" s="83">
        <f t="shared" si="0"/>
        <v>99.052700000000016</v>
      </c>
      <c r="T14" s="7">
        <f t="shared" si="38"/>
        <v>53.480420018838451</v>
      </c>
      <c r="U14" s="5">
        <f t="shared" si="1"/>
        <v>14.317025179525643</v>
      </c>
      <c r="V14" s="5">
        <f t="shared" si="2"/>
        <v>11.605741186257413</v>
      </c>
      <c r="W14" s="5">
        <f t="shared" si="3"/>
        <v>9.0615399681179802</v>
      </c>
      <c r="X14" s="5">
        <f t="shared" si="4"/>
        <v>5.4425573457361578</v>
      </c>
      <c r="Y14" s="5">
        <f t="shared" si="5"/>
        <v>2.7945729899336409</v>
      </c>
      <c r="Z14" s="5">
        <f t="shared" si="6"/>
        <v>1.0974965851511365</v>
      </c>
      <c r="AA14" s="5">
        <f t="shared" si="7"/>
        <v>1.7435163301959462</v>
      </c>
      <c r="AB14" s="5">
        <f t="shared" si="8"/>
        <v>0.19918689747982637</v>
      </c>
      <c r="AC14" s="5">
        <f t="shared" si="9"/>
        <v>0.25794349876378936</v>
      </c>
      <c r="AD14" s="8">
        <f t="shared" si="10"/>
        <v>100</v>
      </c>
      <c r="AE14" s="4"/>
      <c r="AF14" s="35">
        <v>15.566464000000002</v>
      </c>
      <c r="AG14" s="31">
        <v>51.742720000000006</v>
      </c>
      <c r="AH14" s="31">
        <v>38.290902000000003</v>
      </c>
      <c r="AI14" s="31">
        <v>315.54000000000002</v>
      </c>
      <c r="AJ14" s="31">
        <v>434.24</v>
      </c>
      <c r="AK14" s="31">
        <v>23.33</v>
      </c>
      <c r="AL14" s="31">
        <v>306.58</v>
      </c>
      <c r="AM14" s="31">
        <v>149.72205999999997</v>
      </c>
      <c r="AN14" s="31">
        <v>31.14</v>
      </c>
      <c r="AO14" s="32">
        <v>9.65</v>
      </c>
      <c r="AP14" s="31">
        <v>20.059999999999999</v>
      </c>
      <c r="AQ14" s="31">
        <v>36.47</v>
      </c>
      <c r="AR14" s="31">
        <v>108.3</v>
      </c>
      <c r="AS14" s="31">
        <v>6.26</v>
      </c>
      <c r="AT14" s="31">
        <v>18.933375999999996</v>
      </c>
      <c r="AU14" s="31">
        <v>30.86</v>
      </c>
      <c r="AV14" s="31">
        <v>2.63</v>
      </c>
      <c r="AW14" s="31">
        <v>20.29</v>
      </c>
      <c r="AX14" s="31">
        <v>0</v>
      </c>
      <c r="AY14" s="31">
        <f t="shared" si="11"/>
        <v>1619.6055220000001</v>
      </c>
      <c r="AZ14" s="33">
        <f t="shared" si="12"/>
        <v>0.1619605522</v>
      </c>
      <c r="BA14" s="33">
        <f t="shared" si="13"/>
        <v>99.214660552200016</v>
      </c>
      <c r="BB14" s="33">
        <f t="shared" si="14"/>
        <v>99.257483421987573</v>
      </c>
      <c r="BC14" s="33">
        <f t="shared" si="15"/>
        <v>100.06698153315868</v>
      </c>
      <c r="BD14" s="51">
        <f t="shared" si="16"/>
        <v>101.34301533315868</v>
      </c>
      <c r="BE14" s="22">
        <f t="shared" si="17"/>
        <v>19.80872978095725</v>
      </c>
      <c r="BF14" s="20">
        <f t="shared" si="18"/>
        <v>75.625812545580445</v>
      </c>
      <c r="BG14" s="20">
        <f t="shared" si="19"/>
        <v>58.732703939674352</v>
      </c>
      <c r="BH14" s="20">
        <f t="shared" si="20"/>
        <v>464.198474343371</v>
      </c>
      <c r="BI14" s="20">
        <f t="shared" si="21"/>
        <v>484.82861220329113</v>
      </c>
      <c r="BJ14" s="20">
        <f t="shared" si="22"/>
        <v>25.51369018369018</v>
      </c>
      <c r="BK14" s="20">
        <f t="shared" si="23"/>
        <v>362.56356539602831</v>
      </c>
      <c r="BL14" s="20">
        <f t="shared" si="24"/>
        <v>202.24459803990351</v>
      </c>
      <c r="BM14" s="20">
        <f t="shared" si="25"/>
        <v>39.546276362409309</v>
      </c>
      <c r="BN14" s="20">
        <f t="shared" si="26"/>
        <v>13.80473704604654</v>
      </c>
      <c r="BO14" s="20">
        <f t="shared" si="27"/>
        <v>26.965335628227194</v>
      </c>
      <c r="BP14" s="20">
        <f t="shared" si="28"/>
        <v>45.652639347873979</v>
      </c>
      <c r="BQ14" s="20">
        <f t="shared" si="29"/>
        <v>134.80757228086276</v>
      </c>
      <c r="BR14" s="20">
        <f t="shared" si="30"/>
        <v>6.743421014527728</v>
      </c>
      <c r="BS14" s="20">
        <f t="shared" si="31"/>
        <v>22.204566151896906</v>
      </c>
      <c r="BT14" s="20">
        <f t="shared" si="32"/>
        <v>37.934746464790742</v>
      </c>
      <c r="BU14" s="20">
        <f t="shared" si="33"/>
        <v>2.9926992130599301</v>
      </c>
      <c r="BV14" s="20">
        <f t="shared" si="34"/>
        <v>23.66603993344426</v>
      </c>
      <c r="BW14" s="20">
        <f t="shared" si="35"/>
        <v>0</v>
      </c>
      <c r="BX14" s="21">
        <f t="shared" si="36"/>
        <v>2047.8342198756352</v>
      </c>
      <c r="BY14" s="23">
        <f t="shared" si="37"/>
        <v>0.20478342198756352</v>
      </c>
    </row>
    <row r="15" spans="1:81" x14ac:dyDescent="0.25">
      <c r="A15" s="191" t="s">
        <v>346</v>
      </c>
      <c r="B15" s="78" t="s">
        <v>85</v>
      </c>
      <c r="C15" s="169" t="s">
        <v>277</v>
      </c>
      <c r="D15" s="170">
        <v>47.120609000000002</v>
      </c>
      <c r="E15" s="170">
        <v>-120.29628099999999</v>
      </c>
      <c r="F15" s="171" t="s">
        <v>325</v>
      </c>
      <c r="G15" s="101" t="s">
        <v>73</v>
      </c>
      <c r="H15" s="7">
        <v>54.099499999999999</v>
      </c>
      <c r="I15" s="5">
        <v>14.14</v>
      </c>
      <c r="J15" s="5">
        <v>11.3916</v>
      </c>
      <c r="K15" s="5">
        <v>8.4354999999999993</v>
      </c>
      <c r="L15" s="5">
        <v>4.5503</v>
      </c>
      <c r="M15" s="5">
        <v>2.8172000000000001</v>
      </c>
      <c r="N15" s="5">
        <v>1.3411999999999999</v>
      </c>
      <c r="O15" s="6">
        <v>1.7446999999999999</v>
      </c>
      <c r="P15" s="6">
        <v>0.1898</v>
      </c>
      <c r="Q15" s="6">
        <v>0.32329999999999998</v>
      </c>
      <c r="R15" s="5">
        <v>0.68346860316096769</v>
      </c>
      <c r="S15" s="83">
        <f t="shared" si="0"/>
        <v>99.03309999999999</v>
      </c>
      <c r="T15" s="7">
        <f t="shared" si="38"/>
        <v>54.627695184741263</v>
      </c>
      <c r="U15" s="5">
        <f t="shared" si="1"/>
        <v>14.278054509047989</v>
      </c>
      <c r="V15" s="5">
        <f t="shared" si="2"/>
        <v>11.50282077406443</v>
      </c>
      <c r="W15" s="5">
        <f t="shared" si="3"/>
        <v>8.5178591804154369</v>
      </c>
      <c r="X15" s="5">
        <f t="shared" si="4"/>
        <v>4.594726409654954</v>
      </c>
      <c r="Y15" s="5">
        <f t="shared" si="5"/>
        <v>2.8447054570643555</v>
      </c>
      <c r="Z15" s="5">
        <f t="shared" si="6"/>
        <v>1.3542946752146505</v>
      </c>
      <c r="AA15" s="5">
        <f t="shared" si="7"/>
        <v>1.7617342080577101</v>
      </c>
      <c r="AB15" s="5">
        <f t="shared" si="8"/>
        <v>0.19165309376360026</v>
      </c>
      <c r="AC15" s="5">
        <f t="shared" si="9"/>
        <v>0.32645650797561621</v>
      </c>
      <c r="AD15" s="8">
        <f t="shared" si="10"/>
        <v>100</v>
      </c>
      <c r="AE15" s="4"/>
      <c r="AF15" s="35">
        <v>10.106704000000002</v>
      </c>
      <c r="AG15" s="31">
        <v>39.178239999999995</v>
      </c>
      <c r="AH15" s="31">
        <v>35.534226000000004</v>
      </c>
      <c r="AI15" s="31">
        <v>300.97000000000003</v>
      </c>
      <c r="AJ15" s="31">
        <v>592.08000000000004</v>
      </c>
      <c r="AK15" s="31">
        <v>32.18</v>
      </c>
      <c r="AL15" s="31">
        <v>321.22000000000003</v>
      </c>
      <c r="AM15" s="31">
        <v>164.33338999999998</v>
      </c>
      <c r="AN15" s="31">
        <v>32.25</v>
      </c>
      <c r="AO15" s="32">
        <v>10.66</v>
      </c>
      <c r="AP15" s="31">
        <v>20.14</v>
      </c>
      <c r="AQ15" s="31">
        <v>23.84</v>
      </c>
      <c r="AR15" s="31">
        <v>112.58</v>
      </c>
      <c r="AS15" s="31">
        <v>6</v>
      </c>
      <c r="AT15" s="31">
        <v>22.284416</v>
      </c>
      <c r="AU15" s="31">
        <v>43.48</v>
      </c>
      <c r="AV15" s="31">
        <v>4.3</v>
      </c>
      <c r="AW15" s="31">
        <v>24.05</v>
      </c>
      <c r="AX15" s="31">
        <v>2.1</v>
      </c>
      <c r="AY15" s="31">
        <f t="shared" si="11"/>
        <v>1797.2869759999999</v>
      </c>
      <c r="AZ15" s="33">
        <f t="shared" si="12"/>
        <v>0.17972869759999999</v>
      </c>
      <c r="BA15" s="33">
        <f t="shared" si="13"/>
        <v>99.212828697599988</v>
      </c>
      <c r="BB15" s="33">
        <f t="shared" si="14"/>
        <v>99.257105726680393</v>
      </c>
      <c r="BC15" s="33">
        <f t="shared" si="15"/>
        <v>99.940574329841354</v>
      </c>
      <c r="BD15" s="51">
        <f t="shared" si="16"/>
        <v>101.20504192984136</v>
      </c>
      <c r="BE15" s="22">
        <f t="shared" si="17"/>
        <v>12.861043362970536</v>
      </c>
      <c r="BF15" s="20">
        <f t="shared" si="18"/>
        <v>57.261895665820447</v>
      </c>
      <c r="BG15" s="20">
        <f t="shared" si="19"/>
        <v>54.504361777204387</v>
      </c>
      <c r="BH15" s="20">
        <f t="shared" si="20"/>
        <v>442.76419732244523</v>
      </c>
      <c r="BI15" s="20">
        <f t="shared" si="21"/>
        <v>661.05684578418527</v>
      </c>
      <c r="BJ15" s="20">
        <f t="shared" si="22"/>
        <v>35.19205101205101</v>
      </c>
      <c r="BK15" s="20">
        <f t="shared" si="23"/>
        <v>379.87692764209089</v>
      </c>
      <c r="BL15" s="20">
        <f t="shared" si="24"/>
        <v>221.98158644814731</v>
      </c>
      <c r="BM15" s="20">
        <f t="shared" si="25"/>
        <v>40.955922051628143</v>
      </c>
      <c r="BN15" s="20">
        <f t="shared" si="26"/>
        <v>15.249585172109443</v>
      </c>
      <c r="BO15" s="20">
        <f t="shared" si="27"/>
        <v>27.072874354561105</v>
      </c>
      <c r="BP15" s="20">
        <f t="shared" si="28"/>
        <v>29.842580807603941</v>
      </c>
      <c r="BQ15" s="20">
        <f t="shared" si="29"/>
        <v>140.13514762123296</v>
      </c>
      <c r="BR15" s="20">
        <f t="shared" si="30"/>
        <v>6.4633428254259382</v>
      </c>
      <c r="BS15" s="20">
        <f t="shared" si="31"/>
        <v>26.13457786019725</v>
      </c>
      <c r="BT15" s="20">
        <f t="shared" si="32"/>
        <v>53.447918868733034</v>
      </c>
      <c r="BU15" s="20">
        <f t="shared" si="33"/>
        <v>4.8930063179306842</v>
      </c>
      <c r="BV15" s="20">
        <f t="shared" si="34"/>
        <v>28.051663893510817</v>
      </c>
      <c r="BW15" s="20">
        <f t="shared" si="35"/>
        <v>2.3117380162164429</v>
      </c>
      <c r="BX15" s="21">
        <f t="shared" si="36"/>
        <v>2240.0572668040645</v>
      </c>
      <c r="BY15" s="23">
        <f t="shared" si="37"/>
        <v>0.22400572668040644</v>
      </c>
    </row>
    <row r="16" spans="1:81" x14ac:dyDescent="0.25">
      <c r="A16" s="191" t="s">
        <v>330</v>
      </c>
      <c r="B16" s="78" t="s">
        <v>86</v>
      </c>
      <c r="C16" s="169" t="s">
        <v>277</v>
      </c>
      <c r="D16" s="170">
        <v>47.124237999999998</v>
      </c>
      <c r="E16" s="170">
        <v>-120.29219399999999</v>
      </c>
      <c r="F16" s="171" t="s">
        <v>325</v>
      </c>
      <c r="G16" s="68" t="s">
        <v>73</v>
      </c>
      <c r="H16" s="7">
        <v>54.005714499999996</v>
      </c>
      <c r="I16" s="5">
        <v>14.176362000000001</v>
      </c>
      <c r="J16" s="5">
        <v>11.074549000000001</v>
      </c>
      <c r="K16" s="5">
        <v>8.3903374999999993</v>
      </c>
      <c r="L16" s="5">
        <v>4.5968005000000005</v>
      </c>
      <c r="M16" s="5">
        <v>2.8347550000000004</v>
      </c>
      <c r="N16" s="5">
        <v>1.357578</v>
      </c>
      <c r="O16" s="6">
        <v>1.7579659999999999</v>
      </c>
      <c r="P16" s="6">
        <v>0.18865199999999999</v>
      </c>
      <c r="Q16" s="6">
        <v>0.32655899999999999</v>
      </c>
      <c r="R16" s="5">
        <v>0.92774308652993853</v>
      </c>
      <c r="S16" s="83">
        <f t="shared" si="0"/>
        <v>98.709273500000009</v>
      </c>
      <c r="T16" s="7">
        <f t="shared" si="38"/>
        <v>54.711895433006084</v>
      </c>
      <c r="U16" s="5">
        <f t="shared" si="1"/>
        <v>14.361732689684924</v>
      </c>
      <c r="V16" s="5">
        <f t="shared" si="2"/>
        <v>11.219360255954067</v>
      </c>
      <c r="W16" s="5">
        <f t="shared" si="3"/>
        <v>8.5000498965277043</v>
      </c>
      <c r="X16" s="5">
        <f t="shared" si="4"/>
        <v>4.6569084514637833</v>
      </c>
      <c r="Y16" s="5">
        <f t="shared" si="5"/>
        <v>2.8718223723934106</v>
      </c>
      <c r="Z16" s="5">
        <f t="shared" si="6"/>
        <v>1.3753297454873881</v>
      </c>
      <c r="AA16" s="5">
        <f t="shared" si="7"/>
        <v>1.7809532353614168</v>
      </c>
      <c r="AB16" s="5">
        <f t="shared" si="8"/>
        <v>0.19111882127265375</v>
      </c>
      <c r="AC16" s="5">
        <f t="shared" si="9"/>
        <v>0.33082909884854939</v>
      </c>
      <c r="AD16" s="8">
        <f t="shared" si="10"/>
        <v>100</v>
      </c>
      <c r="AE16" s="4"/>
      <c r="AF16" s="35">
        <v>11.211396651100003</v>
      </c>
      <c r="AG16" s="31">
        <v>38.544230400000004</v>
      </c>
      <c r="AH16" s="31">
        <v>35.579554270000003</v>
      </c>
      <c r="AI16" s="31">
        <v>301.27605</v>
      </c>
      <c r="AJ16" s="31">
        <v>585.22915</v>
      </c>
      <c r="AK16" s="31">
        <v>32.148450000000004</v>
      </c>
      <c r="AL16" s="31">
        <v>318.37015000000002</v>
      </c>
      <c r="AM16" s="31">
        <v>166.77225844999998</v>
      </c>
      <c r="AN16" s="31">
        <v>33.412099999999995</v>
      </c>
      <c r="AO16" s="32">
        <v>10.9251</v>
      </c>
      <c r="AP16" s="31">
        <v>19.3627</v>
      </c>
      <c r="AQ16" s="31">
        <v>24.347649999999998</v>
      </c>
      <c r="AR16" s="31">
        <v>113.7285</v>
      </c>
      <c r="AS16" s="31">
        <v>8.1191999999999993</v>
      </c>
      <c r="AT16" s="31">
        <v>22.350127799999996</v>
      </c>
      <c r="AU16" s="31">
        <v>46.217750000000002</v>
      </c>
      <c r="AV16" s="31">
        <v>3.5720499999999999</v>
      </c>
      <c r="AW16" s="31">
        <v>28.029150000000001</v>
      </c>
      <c r="AX16" s="31">
        <v>1.7313000000000001</v>
      </c>
      <c r="AY16" s="31">
        <f t="shared" si="11"/>
        <v>1800.9268675710998</v>
      </c>
      <c r="AZ16" s="33">
        <f t="shared" si="12"/>
        <v>0.18009268675710999</v>
      </c>
      <c r="BA16" s="33">
        <f t="shared" si="13"/>
        <v>98.889366186757115</v>
      </c>
      <c r="BB16" s="33">
        <f t="shared" si="14"/>
        <v>98.933803940854204</v>
      </c>
      <c r="BC16" s="33">
        <f t="shared" si="15"/>
        <v>99.861547027384148</v>
      </c>
      <c r="BD16" s="51">
        <f t="shared" si="16"/>
        <v>101.09082196638415</v>
      </c>
      <c r="BE16" s="22">
        <f t="shared" si="17"/>
        <v>14.266793456032724</v>
      </c>
      <c r="BF16" s="20">
        <f t="shared" si="18"/>
        <v>56.335243739487659</v>
      </c>
      <c r="BG16" s="20">
        <f t="shared" si="19"/>
        <v>54.5738887855263</v>
      </c>
      <c r="BH16" s="20">
        <f t="shared" si="20"/>
        <v>443.21443482980652</v>
      </c>
      <c r="BI16" s="20">
        <f t="shared" si="21"/>
        <v>653.40787724625022</v>
      </c>
      <c r="BJ16" s="20">
        <f t="shared" si="22"/>
        <v>35.15754792909793</v>
      </c>
      <c r="BK16" s="20">
        <f t="shared" si="23"/>
        <v>376.50667590732712</v>
      </c>
      <c r="BL16" s="20">
        <f t="shared" si="24"/>
        <v>225.2760105920741</v>
      </c>
      <c r="BM16" s="20">
        <f t="shared" si="25"/>
        <v>42.431732191665255</v>
      </c>
      <c r="BN16" s="20">
        <f t="shared" si="26"/>
        <v>15.628822041633478</v>
      </c>
      <c r="BO16" s="20">
        <f t="shared" si="27"/>
        <v>26.028001204819279</v>
      </c>
      <c r="BP16" s="20">
        <f t="shared" si="28"/>
        <v>30.478050025178607</v>
      </c>
      <c r="BQ16" s="20">
        <f t="shared" si="29"/>
        <v>141.56475516291874</v>
      </c>
      <c r="BR16" s="20">
        <f t="shared" si="30"/>
        <v>8.7461955113663787</v>
      </c>
      <c r="BS16" s="20">
        <f t="shared" si="31"/>
        <v>26.211642933539697</v>
      </c>
      <c r="BT16" s="20">
        <f t="shared" si="32"/>
        <v>56.813306170547065</v>
      </c>
      <c r="BU16" s="20">
        <f t="shared" si="33"/>
        <v>4.0646658646428602</v>
      </c>
      <c r="BV16" s="20">
        <f t="shared" si="34"/>
        <v>32.69290207986689</v>
      </c>
      <c r="BW16" s="20">
        <f t="shared" si="35"/>
        <v>1.905862870226442</v>
      </c>
      <c r="BX16" s="21">
        <f t="shared" si="36"/>
        <v>2245.3044085420074</v>
      </c>
      <c r="BY16" s="23">
        <f t="shared" si="37"/>
        <v>0.22453044085420074</v>
      </c>
    </row>
    <row r="17" spans="1:77" x14ac:dyDescent="0.25">
      <c r="A17" s="191" t="s">
        <v>406</v>
      </c>
      <c r="B17" s="78" t="s">
        <v>87</v>
      </c>
      <c r="C17" s="169" t="s">
        <v>281</v>
      </c>
      <c r="D17" s="170">
        <v>47.060864000000002</v>
      </c>
      <c r="E17" s="170">
        <v>-120.374387</v>
      </c>
      <c r="F17" s="171" t="s">
        <v>325</v>
      </c>
      <c r="G17" s="68" t="s">
        <v>105</v>
      </c>
      <c r="H17" s="7">
        <v>55.024754999999992</v>
      </c>
      <c r="I17" s="5">
        <v>14.512400999999999</v>
      </c>
      <c r="J17" s="5">
        <v>9.6694064999999991</v>
      </c>
      <c r="K17" s="5">
        <v>8.9029934999999991</v>
      </c>
      <c r="L17" s="5">
        <v>4.8800789999999994</v>
      </c>
      <c r="M17" s="5">
        <v>2.9600264999999997</v>
      </c>
      <c r="N17" s="5">
        <v>1.2638879999999999</v>
      </c>
      <c r="O17" s="6">
        <v>1.8989474999999998</v>
      </c>
      <c r="P17" s="6">
        <v>0.18491999999999997</v>
      </c>
      <c r="Q17" s="6">
        <v>0.35104649999999998</v>
      </c>
      <c r="R17" s="5">
        <v>0.23733072734906688</v>
      </c>
      <c r="S17" s="83">
        <f t="shared" si="0"/>
        <v>99.648463499999977</v>
      </c>
      <c r="T17" s="7">
        <f t="shared" si="38"/>
        <v>55.218869481113472</v>
      </c>
      <c r="U17" s="5">
        <f t="shared" si="1"/>
        <v>14.563597360434969</v>
      </c>
      <c r="V17" s="5">
        <f t="shared" si="2"/>
        <v>9.7035179072279441</v>
      </c>
      <c r="W17" s="5">
        <f t="shared" si="3"/>
        <v>8.934401181208381</v>
      </c>
      <c r="X17" s="5">
        <f t="shared" si="4"/>
        <v>4.8972947786595835</v>
      </c>
      <c r="Y17" s="5">
        <f t="shared" si="5"/>
        <v>2.9704687819897999</v>
      </c>
      <c r="Z17" s="5">
        <f t="shared" si="6"/>
        <v>1.2683467016026797</v>
      </c>
      <c r="AA17" s="5">
        <f t="shared" si="7"/>
        <v>1.9056465431601963</v>
      </c>
      <c r="AB17" s="5">
        <f t="shared" si="8"/>
        <v>0.1855723545601885</v>
      </c>
      <c r="AC17" s="5">
        <f t="shared" si="9"/>
        <v>0.35228491004279266</v>
      </c>
      <c r="AD17" s="8">
        <f t="shared" si="10"/>
        <v>100</v>
      </c>
      <c r="AE17" s="4"/>
      <c r="AF17" s="35">
        <v>13.1033250284</v>
      </c>
      <c r="AG17" s="31">
        <v>43.511193599999999</v>
      </c>
      <c r="AH17" s="31">
        <v>39.676131689999998</v>
      </c>
      <c r="AI17" s="31">
        <v>290.27414999999996</v>
      </c>
      <c r="AJ17" s="31">
        <v>601.45229999999992</v>
      </c>
      <c r="AK17" s="31">
        <v>27.748049999999996</v>
      </c>
      <c r="AL17" s="31">
        <v>344.19239999999996</v>
      </c>
      <c r="AM17" s="31">
        <v>172.61710154999997</v>
      </c>
      <c r="AN17" s="31">
        <v>37.55684999999999</v>
      </c>
      <c r="AO17" s="32">
        <v>11.617799999999999</v>
      </c>
      <c r="AP17" s="31">
        <v>20.833649999999999</v>
      </c>
      <c r="AQ17" s="31">
        <v>24.753149999999998</v>
      </c>
      <c r="AR17" s="31">
        <v>123.23309999999999</v>
      </c>
      <c r="AS17" s="31">
        <v>5.8892999999999995</v>
      </c>
      <c r="AT17" s="31">
        <v>21.774900839999997</v>
      </c>
      <c r="AU17" s="31">
        <v>42.622049999999994</v>
      </c>
      <c r="AV17" s="31">
        <v>3.1355999999999997</v>
      </c>
      <c r="AW17" s="31">
        <v>25.667699999999996</v>
      </c>
      <c r="AX17" s="31">
        <v>2.0301</v>
      </c>
      <c r="AY17" s="31">
        <f t="shared" si="11"/>
        <v>1851.6888527083997</v>
      </c>
      <c r="AZ17" s="33">
        <f t="shared" si="12"/>
        <v>0.18516888527083997</v>
      </c>
      <c r="BA17" s="33">
        <f t="shared" si="13"/>
        <v>99.833632385270818</v>
      </c>
      <c r="BB17" s="33">
        <f t="shared" si="14"/>
        <v>99.879159015447513</v>
      </c>
      <c r="BC17" s="33">
        <f t="shared" si="15"/>
        <v>100.11648974279657</v>
      </c>
      <c r="BD17" s="51">
        <f t="shared" si="16"/>
        <v>101.18979386429658</v>
      </c>
      <c r="BE17" s="22">
        <f t="shared" si="17"/>
        <v>16.674321459236314</v>
      </c>
      <c r="BF17" s="20">
        <f t="shared" si="18"/>
        <v>63.59482784878837</v>
      </c>
      <c r="BG17" s="20">
        <f t="shared" si="19"/>
        <v>60.857445876315509</v>
      </c>
      <c r="BH17" s="20">
        <f t="shared" si="20"/>
        <v>427.02927543677123</v>
      </c>
      <c r="BI17" s="20">
        <f t="shared" si="21"/>
        <v>671.52101122761019</v>
      </c>
      <c r="BJ17" s="20">
        <f t="shared" si="22"/>
        <v>30.345270077220071</v>
      </c>
      <c r="BK17" s="20">
        <f t="shared" si="23"/>
        <v>407.04424204519512</v>
      </c>
      <c r="BL17" s="20">
        <f t="shared" si="24"/>
        <v>233.17122618933345</v>
      </c>
      <c r="BM17" s="20">
        <f t="shared" si="25"/>
        <v>47.695361894719063</v>
      </c>
      <c r="BN17" s="20">
        <f t="shared" si="26"/>
        <v>16.619758969280774</v>
      </c>
      <c r="BO17" s="20">
        <f t="shared" si="27"/>
        <v>28.005302323580036</v>
      </c>
      <c r="BP17" s="20">
        <f t="shared" si="28"/>
        <v>30.985649291851569</v>
      </c>
      <c r="BQ17" s="20">
        <f t="shared" si="29"/>
        <v>153.39570670032123</v>
      </c>
      <c r="BR17" s="20">
        <f t="shared" si="30"/>
        <v>6.3440941502968284</v>
      </c>
      <c r="BS17" s="20">
        <f t="shared" si="31"/>
        <v>25.53703186123677</v>
      </c>
      <c r="BT17" s="20">
        <f t="shared" si="32"/>
        <v>52.393281288387364</v>
      </c>
      <c r="BU17" s="20">
        <f t="shared" si="33"/>
        <v>3.5680257233728958</v>
      </c>
      <c r="BV17" s="20">
        <f t="shared" si="34"/>
        <v>29.938531946755404</v>
      </c>
      <c r="BW17" s="20">
        <f t="shared" si="35"/>
        <v>2.2347901651052386</v>
      </c>
      <c r="BX17" s="21">
        <f t="shared" si="36"/>
        <v>2306.9551544753776</v>
      </c>
      <c r="BY17" s="23">
        <f t="shared" si="37"/>
        <v>0.23069551544753777</v>
      </c>
    </row>
    <row r="18" spans="1:77" x14ac:dyDescent="0.25">
      <c r="A18" s="191" t="s">
        <v>410</v>
      </c>
      <c r="B18" s="78" t="s">
        <v>88</v>
      </c>
      <c r="C18" s="169" t="s">
        <v>285</v>
      </c>
      <c r="D18" s="170">
        <v>47.044057000000002</v>
      </c>
      <c r="E18" s="170">
        <v>-120.30318</v>
      </c>
      <c r="F18" s="171" t="s">
        <v>323</v>
      </c>
      <c r="G18" s="68" t="s">
        <v>73</v>
      </c>
      <c r="H18" s="7">
        <v>53.522244000000001</v>
      </c>
      <c r="I18" s="5">
        <v>14.102135000000001</v>
      </c>
      <c r="J18" s="5">
        <v>11.437027500000001</v>
      </c>
      <c r="K18" s="5">
        <v>8.7005785000000007</v>
      </c>
      <c r="L18" s="5">
        <v>4.8683360000000002</v>
      </c>
      <c r="M18" s="5">
        <v>2.8887835000000002</v>
      </c>
      <c r="N18" s="5">
        <v>1.2158899999999999</v>
      </c>
      <c r="O18" s="6">
        <v>1.825029</v>
      </c>
      <c r="P18" s="6">
        <v>0.20059199999999999</v>
      </c>
      <c r="Q18" s="6">
        <v>0.32844950000000001</v>
      </c>
      <c r="R18" s="5">
        <v>0.49228749589733217</v>
      </c>
      <c r="S18" s="83">
        <f t="shared" si="0"/>
        <v>99.089065000000019</v>
      </c>
      <c r="T18" s="7">
        <f t="shared" si="38"/>
        <v>54.014278972154997</v>
      </c>
      <c r="U18" s="5">
        <f t="shared" si="1"/>
        <v>14.231777240001204</v>
      </c>
      <c r="V18" s="5">
        <f t="shared" si="2"/>
        <v>11.542169158625121</v>
      </c>
      <c r="W18" s="5">
        <f t="shared" si="3"/>
        <v>8.7805637281974551</v>
      </c>
      <c r="X18" s="5">
        <f t="shared" si="4"/>
        <v>4.9130910661030054</v>
      </c>
      <c r="Y18" s="5">
        <f t="shared" si="5"/>
        <v>2.9153403556689121</v>
      </c>
      <c r="Z18" s="5">
        <f t="shared" si="6"/>
        <v>1.2270677899725864</v>
      </c>
      <c r="AA18" s="5">
        <f t="shared" si="7"/>
        <v>1.8418066615120445</v>
      </c>
      <c r="AB18" s="5">
        <f t="shared" si="8"/>
        <v>0.20243606093164765</v>
      </c>
      <c r="AC18" s="5">
        <f t="shared" si="9"/>
        <v>0.33146896683302035</v>
      </c>
      <c r="AD18" s="8">
        <f t="shared" si="10"/>
        <v>100</v>
      </c>
      <c r="AE18" s="4"/>
      <c r="AF18" s="35">
        <v>15.343764870600001</v>
      </c>
      <c r="AG18" s="31">
        <v>43.078246400000005</v>
      </c>
      <c r="AH18" s="31">
        <v>36.861800820000006</v>
      </c>
      <c r="AI18" s="31">
        <v>301.41534999999999</v>
      </c>
      <c r="AJ18" s="31">
        <v>498.56464999999997</v>
      </c>
      <c r="AK18" s="31">
        <v>28.367450000000002</v>
      </c>
      <c r="AL18" s="31">
        <v>312.43995000000001</v>
      </c>
      <c r="AM18" s="31">
        <v>163.53235935000001</v>
      </c>
      <c r="AN18" s="31">
        <v>33.024049999999995</v>
      </c>
      <c r="AO18" s="32">
        <v>10.37785</v>
      </c>
      <c r="AP18" s="31">
        <v>20.06915</v>
      </c>
      <c r="AQ18" s="31">
        <v>32.735500000000002</v>
      </c>
      <c r="AR18" s="31">
        <v>115.67870000000001</v>
      </c>
      <c r="AS18" s="31">
        <v>4.4078499999999998</v>
      </c>
      <c r="AT18" s="31">
        <v>19.08878048</v>
      </c>
      <c r="AU18" s="31">
        <v>41.640750000000004</v>
      </c>
      <c r="AV18" s="31">
        <v>2.8257999999999996</v>
      </c>
      <c r="AW18" s="31">
        <v>23.4422</v>
      </c>
      <c r="AX18" s="31">
        <v>1.3333000000000002</v>
      </c>
      <c r="AY18" s="31">
        <f t="shared" si="11"/>
        <v>1704.2275019205999</v>
      </c>
      <c r="AZ18" s="33">
        <f t="shared" si="12"/>
        <v>0.17042275019205999</v>
      </c>
      <c r="BA18" s="33">
        <f t="shared" si="13"/>
        <v>99.259487750192079</v>
      </c>
      <c r="BB18" s="33">
        <f t="shared" si="14"/>
        <v>99.303024092509929</v>
      </c>
      <c r="BC18" s="33">
        <f t="shared" si="15"/>
        <v>99.795311588407259</v>
      </c>
      <c r="BD18" s="51">
        <f t="shared" si="16"/>
        <v>101.06482164090725</v>
      </c>
      <c r="BE18" s="22">
        <f t="shared" si="17"/>
        <v>19.525339354156465</v>
      </c>
      <c r="BF18" s="20">
        <f t="shared" si="18"/>
        <v>62.962043492084014</v>
      </c>
      <c r="BG18" s="20">
        <f t="shared" si="19"/>
        <v>56.540669484471941</v>
      </c>
      <c r="BH18" s="20">
        <f t="shared" si="20"/>
        <v>443.41936240626598</v>
      </c>
      <c r="BI18" s="20">
        <f t="shared" si="21"/>
        <v>556.64703240862093</v>
      </c>
      <c r="BJ18" s="20">
        <f t="shared" si="22"/>
        <v>31.022645975195978</v>
      </c>
      <c r="BK18" s="20">
        <f t="shared" si="23"/>
        <v>369.49358159096101</v>
      </c>
      <c r="BL18" s="20">
        <f t="shared" si="24"/>
        <v>220.89955403537604</v>
      </c>
      <c r="BM18" s="20">
        <f t="shared" si="25"/>
        <v>41.938927678420775</v>
      </c>
      <c r="BN18" s="20">
        <f t="shared" si="26"/>
        <v>14.845957549566227</v>
      </c>
      <c r="BO18" s="20">
        <f t="shared" si="27"/>
        <v>26.977635370051637</v>
      </c>
      <c r="BP18" s="20">
        <f t="shared" si="28"/>
        <v>40.977844128662703</v>
      </c>
      <c r="BQ18" s="20">
        <f t="shared" si="29"/>
        <v>143.99228727244912</v>
      </c>
      <c r="BR18" s="20">
        <f t="shared" si="30"/>
        <v>4.7482409455089529</v>
      </c>
      <c r="BS18" s="20">
        <f t="shared" si="31"/>
        <v>22.38682044486934</v>
      </c>
      <c r="BT18" s="20">
        <f t="shared" si="32"/>
        <v>51.187015354949295</v>
      </c>
      <c r="BU18" s="20">
        <f t="shared" si="33"/>
        <v>3.2155016867926802</v>
      </c>
      <c r="BV18" s="20">
        <f t="shared" si="34"/>
        <v>27.342732445923463</v>
      </c>
      <c r="BW18" s="20">
        <f t="shared" si="35"/>
        <v>1.4677334747720876</v>
      </c>
      <c r="BX18" s="21">
        <f t="shared" si="36"/>
        <v>2139.590925099099</v>
      </c>
      <c r="BY18" s="23">
        <f t="shared" si="37"/>
        <v>0.21395909250990991</v>
      </c>
    </row>
    <row r="19" spans="1:77" x14ac:dyDescent="0.25">
      <c r="A19" s="191" t="s">
        <v>411</v>
      </c>
      <c r="B19" s="78" t="s">
        <v>89</v>
      </c>
      <c r="C19" s="169" t="s">
        <v>286</v>
      </c>
      <c r="D19" s="170">
        <v>47.068879000000003</v>
      </c>
      <c r="E19" s="170">
        <v>-120.27377799999999</v>
      </c>
      <c r="F19" s="171" t="s">
        <v>323</v>
      </c>
      <c r="G19" s="68" t="s">
        <v>73</v>
      </c>
      <c r="H19" s="7">
        <v>53.763100000000001</v>
      </c>
      <c r="I19" s="5">
        <v>14.148099999999999</v>
      </c>
      <c r="J19" s="5">
        <v>11.462300000000001</v>
      </c>
      <c r="K19" s="5">
        <v>8.7117000000000004</v>
      </c>
      <c r="L19" s="5">
        <v>4.8110999999999997</v>
      </c>
      <c r="M19" s="5">
        <v>2.8927999999999998</v>
      </c>
      <c r="N19" s="5">
        <v>1.1872</v>
      </c>
      <c r="O19" s="6">
        <v>1.8360000000000001</v>
      </c>
      <c r="P19" s="6">
        <v>0.20050000000000001</v>
      </c>
      <c r="Q19" s="6">
        <v>0.3387</v>
      </c>
      <c r="R19" s="5">
        <v>0.30320257722187233</v>
      </c>
      <c r="S19" s="83">
        <f t="shared" si="0"/>
        <v>99.351500000000016</v>
      </c>
      <c r="T19" s="7">
        <f t="shared" si="38"/>
        <v>54.114029481185476</v>
      </c>
      <c r="U19" s="5">
        <f t="shared" si="1"/>
        <v>14.24044931379999</v>
      </c>
      <c r="V19" s="5">
        <f t="shared" si="2"/>
        <v>11.537118211602239</v>
      </c>
      <c r="W19" s="5">
        <f t="shared" si="3"/>
        <v>8.7685641384377675</v>
      </c>
      <c r="X19" s="5">
        <f t="shared" si="4"/>
        <v>4.8425036360799778</v>
      </c>
      <c r="Y19" s="5">
        <f t="shared" si="5"/>
        <v>2.9116822594525491</v>
      </c>
      <c r="Z19" s="5">
        <f t="shared" si="6"/>
        <v>1.194949245859398</v>
      </c>
      <c r="AA19" s="5">
        <f t="shared" si="7"/>
        <v>1.8479841773903765</v>
      </c>
      <c r="AB19" s="5">
        <f t="shared" si="8"/>
        <v>0.20180872961153076</v>
      </c>
      <c r="AC19" s="5">
        <f t="shared" si="9"/>
        <v>0.34091080658067563</v>
      </c>
      <c r="AD19" s="8">
        <f t="shared" si="10"/>
        <v>100</v>
      </c>
      <c r="AE19" s="4"/>
      <c r="AF19" s="35">
        <v>12.973808</v>
      </c>
      <c r="AG19" s="31">
        <v>41.605120000000007</v>
      </c>
      <c r="AH19" s="31">
        <v>38.302108000000004</v>
      </c>
      <c r="AI19" s="31">
        <v>299.19</v>
      </c>
      <c r="AJ19" s="31">
        <v>523.29999999999995</v>
      </c>
      <c r="AK19" s="31">
        <v>27.84</v>
      </c>
      <c r="AL19" s="31">
        <v>316.43</v>
      </c>
      <c r="AM19" s="31">
        <v>164.38524000000001</v>
      </c>
      <c r="AN19" s="31">
        <v>34.159999999999997</v>
      </c>
      <c r="AO19" s="32">
        <v>10.58</v>
      </c>
      <c r="AP19" s="31">
        <v>21.06</v>
      </c>
      <c r="AQ19" s="31">
        <v>31.52</v>
      </c>
      <c r="AR19" s="31">
        <v>116.17</v>
      </c>
      <c r="AS19" s="31">
        <v>5.75</v>
      </c>
      <c r="AT19" s="31">
        <v>22.033087999999996</v>
      </c>
      <c r="AU19" s="31">
        <v>38.76</v>
      </c>
      <c r="AV19" s="31">
        <v>2.86</v>
      </c>
      <c r="AW19" s="31">
        <v>24.27</v>
      </c>
      <c r="AX19" s="31">
        <v>1.97</v>
      </c>
      <c r="AY19" s="31">
        <f t="shared" si="11"/>
        <v>1733.1593639999999</v>
      </c>
      <c r="AZ19" s="33">
        <f t="shared" si="12"/>
        <v>0.17331593639999998</v>
      </c>
      <c r="BA19" s="33">
        <f t="shared" si="13"/>
        <v>99.524815936400017</v>
      </c>
      <c r="BB19" s="33">
        <f t="shared" si="14"/>
        <v>99.568648508446771</v>
      </c>
      <c r="BC19" s="33">
        <f t="shared" si="15"/>
        <v>99.871851085668638</v>
      </c>
      <c r="BD19" s="51">
        <f t="shared" si="16"/>
        <v>101.14416638566864</v>
      </c>
      <c r="BE19" s="22">
        <f t="shared" si="17"/>
        <v>16.509507676375407</v>
      </c>
      <c r="BF19" s="20">
        <f t="shared" si="18"/>
        <v>60.808960295407353</v>
      </c>
      <c r="BG19" s="20">
        <f t="shared" si="19"/>
        <v>58.749892322448623</v>
      </c>
      <c r="BH19" s="20">
        <f t="shared" si="20"/>
        <v>440.14559656079467</v>
      </c>
      <c r="BI19" s="20">
        <f t="shared" si="21"/>
        <v>584.26403087228766</v>
      </c>
      <c r="BJ19" s="20">
        <f t="shared" si="22"/>
        <v>30.445826605826603</v>
      </c>
      <c r="BK19" s="20">
        <f t="shared" si="23"/>
        <v>374.21224149737503</v>
      </c>
      <c r="BL19" s="20">
        <f t="shared" si="24"/>
        <v>222.0516254417891</v>
      </c>
      <c r="BM19" s="20">
        <f t="shared" si="25"/>
        <v>43.381528597941617</v>
      </c>
      <c r="BN19" s="20">
        <f t="shared" si="26"/>
        <v>15.135141756183668</v>
      </c>
      <c r="BO19" s="20">
        <f t="shared" si="27"/>
        <v>28.309569707401032</v>
      </c>
      <c r="BP19" s="20">
        <f t="shared" si="28"/>
        <v>39.456298114751519</v>
      </c>
      <c r="BQ19" s="20">
        <f t="shared" si="29"/>
        <v>144.60383815205751</v>
      </c>
      <c r="BR19" s="20">
        <f t="shared" si="30"/>
        <v>6.1940368743665237</v>
      </c>
      <c r="BS19" s="20">
        <f t="shared" si="31"/>
        <v>25.839826982074719</v>
      </c>
      <c r="BT19" s="20">
        <f t="shared" si="32"/>
        <v>47.645844879302949</v>
      </c>
      <c r="BU19" s="20">
        <f t="shared" si="33"/>
        <v>3.2544181556469201</v>
      </c>
      <c r="BV19" s="20">
        <f t="shared" si="34"/>
        <v>28.308269550748754</v>
      </c>
      <c r="BW19" s="20">
        <f t="shared" si="35"/>
        <v>2.1686304247363775</v>
      </c>
      <c r="BX19" s="21">
        <f t="shared" si="36"/>
        <v>2171.4850844675161</v>
      </c>
      <c r="BY19" s="23">
        <f t="shared" si="37"/>
        <v>0.2171485084467516</v>
      </c>
    </row>
    <row r="20" spans="1:77" x14ac:dyDescent="0.25">
      <c r="A20" s="191" t="s">
        <v>412</v>
      </c>
      <c r="B20" s="78" t="s">
        <v>90</v>
      </c>
      <c r="C20" s="169" t="s">
        <v>286</v>
      </c>
      <c r="D20" s="170">
        <v>47.069392999999998</v>
      </c>
      <c r="E20" s="170">
        <v>-120.27445899999999</v>
      </c>
      <c r="F20" s="171" t="s">
        <v>324</v>
      </c>
      <c r="G20" s="68" t="s">
        <v>73</v>
      </c>
      <c r="H20" s="7">
        <v>53.528199999999998</v>
      </c>
      <c r="I20" s="5">
        <v>14.321099999999999</v>
      </c>
      <c r="J20" s="5">
        <v>11.2087</v>
      </c>
      <c r="K20" s="5">
        <v>9.1062999999999992</v>
      </c>
      <c r="L20" s="5">
        <v>5.31</v>
      </c>
      <c r="M20" s="5">
        <v>2.7978999999999998</v>
      </c>
      <c r="N20" s="5">
        <v>1.1304000000000001</v>
      </c>
      <c r="O20" s="6">
        <v>1.7566999999999999</v>
      </c>
      <c r="P20" s="6">
        <v>0.19689999999999999</v>
      </c>
      <c r="Q20" s="6">
        <v>0.26050000000000001</v>
      </c>
      <c r="R20" s="5">
        <v>0.26235242676011289</v>
      </c>
      <c r="S20" s="83">
        <f t="shared" si="0"/>
        <v>99.61669999999998</v>
      </c>
      <c r="T20" s="7">
        <f t="shared" si="38"/>
        <v>53.734163046959004</v>
      </c>
      <c r="U20" s="5">
        <f t="shared" si="1"/>
        <v>14.376203989893263</v>
      </c>
      <c r="V20" s="5">
        <f t="shared" si="2"/>
        <v>11.251828257711811</v>
      </c>
      <c r="W20" s="5">
        <f t="shared" si="3"/>
        <v>9.1413387514342492</v>
      </c>
      <c r="X20" s="5">
        <f t="shared" si="4"/>
        <v>5.3304315441085688</v>
      </c>
      <c r="Y20" s="5">
        <f t="shared" si="5"/>
        <v>2.8086656153034588</v>
      </c>
      <c r="Z20" s="5">
        <f t="shared" si="6"/>
        <v>1.134749494813621</v>
      </c>
      <c r="AA20" s="5">
        <f t="shared" si="7"/>
        <v>1.7634593396488745</v>
      </c>
      <c r="AB20" s="5">
        <f t="shared" si="8"/>
        <v>0.19765762166383752</v>
      </c>
      <c r="AC20" s="5">
        <f t="shared" si="9"/>
        <v>0.26150233846333004</v>
      </c>
      <c r="AD20" s="8">
        <f t="shared" si="10"/>
        <v>100</v>
      </c>
      <c r="AE20" s="4"/>
      <c r="AF20" s="35">
        <v>16.972071999999997</v>
      </c>
      <c r="AG20" s="31">
        <v>52.602879999999999</v>
      </c>
      <c r="AH20" s="31">
        <v>37.360804000000002</v>
      </c>
      <c r="AI20" s="31">
        <v>319.04000000000002</v>
      </c>
      <c r="AJ20" s="31">
        <v>454.44</v>
      </c>
      <c r="AK20" s="31">
        <v>24.64</v>
      </c>
      <c r="AL20" s="31">
        <v>311.64</v>
      </c>
      <c r="AM20" s="31">
        <v>153.85969</v>
      </c>
      <c r="AN20" s="31">
        <v>31.81</v>
      </c>
      <c r="AO20" s="32">
        <v>9.89</v>
      </c>
      <c r="AP20" s="31">
        <v>20.59</v>
      </c>
      <c r="AQ20" s="31">
        <v>37.479999999999997</v>
      </c>
      <c r="AR20" s="31">
        <v>110.7</v>
      </c>
      <c r="AS20" s="31">
        <v>3.36</v>
      </c>
      <c r="AT20" s="31">
        <v>19.917743999999999</v>
      </c>
      <c r="AU20" s="31">
        <v>38.39</v>
      </c>
      <c r="AV20" s="31">
        <v>2.56</v>
      </c>
      <c r="AW20" s="31">
        <v>22.31</v>
      </c>
      <c r="AX20" s="31">
        <v>1.18</v>
      </c>
      <c r="AY20" s="31">
        <f t="shared" si="11"/>
        <v>1668.7431900000001</v>
      </c>
      <c r="AZ20" s="33">
        <f t="shared" si="12"/>
        <v>0.16687431900000002</v>
      </c>
      <c r="BA20" s="33">
        <f t="shared" si="13"/>
        <v>99.783574318999982</v>
      </c>
      <c r="BB20" s="33">
        <f t="shared" si="14"/>
        <v>99.827418194707789</v>
      </c>
      <c r="BC20" s="33">
        <f t="shared" si="15"/>
        <v>100.08977062146791</v>
      </c>
      <c r="BD20" s="51">
        <f t="shared" si="16"/>
        <v>101.3339363214679</v>
      </c>
      <c r="BE20" s="22">
        <f t="shared" si="17"/>
        <v>21.597402471810593</v>
      </c>
      <c r="BF20" s="20">
        <f t="shared" si="18"/>
        <v>76.88300000923148</v>
      </c>
      <c r="BG20" s="20">
        <f t="shared" si="19"/>
        <v>57.306068169410096</v>
      </c>
      <c r="BH20" s="20">
        <f t="shared" si="20"/>
        <v>469.34740842526804</v>
      </c>
      <c r="BI20" s="20">
        <f t="shared" si="21"/>
        <v>507.38189602446482</v>
      </c>
      <c r="BJ20" s="20">
        <f t="shared" si="22"/>
        <v>26.946306306306308</v>
      </c>
      <c r="BK20" s="20">
        <f t="shared" si="23"/>
        <v>368.54755535265923</v>
      </c>
      <c r="BL20" s="20">
        <f t="shared" si="24"/>
        <v>207.83370973251482</v>
      </c>
      <c r="BM20" s="20">
        <f t="shared" si="25"/>
        <v>40.397143580226079</v>
      </c>
      <c r="BN20" s="20">
        <f t="shared" si="26"/>
        <v>14.148067293823864</v>
      </c>
      <c r="BO20" s="20">
        <f t="shared" si="27"/>
        <v>27.677779690189329</v>
      </c>
      <c r="BP20" s="20">
        <f t="shared" si="28"/>
        <v>46.9169433166525</v>
      </c>
      <c r="BQ20" s="20">
        <f t="shared" si="29"/>
        <v>137.79499770536944</v>
      </c>
      <c r="BR20" s="20">
        <f t="shared" si="30"/>
        <v>3.6194719822385251</v>
      </c>
      <c r="BS20" s="20">
        <f t="shared" si="31"/>
        <v>23.359007091210135</v>
      </c>
      <c r="BT20" s="20">
        <f t="shared" si="32"/>
        <v>47.191021282673901</v>
      </c>
      <c r="BU20" s="20">
        <f t="shared" si="33"/>
        <v>2.9130456218378025</v>
      </c>
      <c r="BV20" s="20">
        <f t="shared" si="34"/>
        <v>26.022146422628953</v>
      </c>
      <c r="BW20" s="20">
        <f t="shared" si="35"/>
        <v>1.2989765995882869</v>
      </c>
      <c r="BX20" s="21">
        <f t="shared" si="36"/>
        <v>2107.1819470781043</v>
      </c>
      <c r="BY20" s="23">
        <f t="shared" si="37"/>
        <v>0.21071819470781042</v>
      </c>
    </row>
    <row r="21" spans="1:77" x14ac:dyDescent="0.25">
      <c r="A21" s="191" t="s">
        <v>399</v>
      </c>
      <c r="B21" s="78" t="s">
        <v>91</v>
      </c>
      <c r="C21" s="169" t="s">
        <v>286</v>
      </c>
      <c r="D21" s="170">
        <v>47.070843000000004</v>
      </c>
      <c r="E21" s="170">
        <v>-120.274568</v>
      </c>
      <c r="F21" s="171" t="s">
        <v>325</v>
      </c>
      <c r="G21" s="68" t="s">
        <v>73</v>
      </c>
      <c r="H21" s="7">
        <v>54.480600000000003</v>
      </c>
      <c r="I21" s="5">
        <v>14.292299999999999</v>
      </c>
      <c r="J21" s="5">
        <v>11.222300000000001</v>
      </c>
      <c r="K21" s="5">
        <v>8.5254999999999992</v>
      </c>
      <c r="L21" s="5">
        <v>4.7595000000000001</v>
      </c>
      <c r="M21" s="5">
        <v>2.9308999999999998</v>
      </c>
      <c r="N21" s="5">
        <v>1.3661000000000001</v>
      </c>
      <c r="O21" s="6">
        <v>1.7555000000000001</v>
      </c>
      <c r="P21" s="6">
        <v>0.1898</v>
      </c>
      <c r="Q21" s="6">
        <v>0.3095</v>
      </c>
      <c r="R21" s="5">
        <v>0.14897579143387585</v>
      </c>
      <c r="S21" s="83">
        <f t="shared" si="0"/>
        <v>99.832000000000008</v>
      </c>
      <c r="T21" s="7">
        <f t="shared" si="38"/>
        <v>54.57228143280711</v>
      </c>
      <c r="U21" s="5">
        <f t="shared" si="1"/>
        <v>14.316351470470387</v>
      </c>
      <c r="V21" s="5">
        <f t="shared" si="2"/>
        <v>11.241185191121083</v>
      </c>
      <c r="W21" s="5">
        <f t="shared" si="3"/>
        <v>8.5398469428640098</v>
      </c>
      <c r="X21" s="5">
        <f t="shared" si="4"/>
        <v>4.7675094158185747</v>
      </c>
      <c r="Y21" s="5">
        <f t="shared" si="5"/>
        <v>2.9358321980927955</v>
      </c>
      <c r="Z21" s="5">
        <f t="shared" si="6"/>
        <v>1.3683989101690841</v>
      </c>
      <c r="AA21" s="5">
        <f t="shared" si="7"/>
        <v>1.7584542030611425</v>
      </c>
      <c r="AB21" s="5">
        <f t="shared" si="8"/>
        <v>0.19011940059299623</v>
      </c>
      <c r="AC21" s="5">
        <f t="shared" si="9"/>
        <v>0.3100208350028047</v>
      </c>
      <c r="AD21" s="8">
        <f t="shared" si="10"/>
        <v>100</v>
      </c>
      <c r="AE21" s="4"/>
      <c r="AF21" s="35">
        <v>11.93624</v>
      </c>
      <c r="AG21" s="31">
        <v>40.81664</v>
      </c>
      <c r="AH21" s="31">
        <v>37.035829999999997</v>
      </c>
      <c r="AI21" s="31">
        <v>307.35000000000002</v>
      </c>
      <c r="AJ21" s="31">
        <v>552.94000000000005</v>
      </c>
      <c r="AK21" s="31">
        <v>31.97</v>
      </c>
      <c r="AL21" s="31">
        <v>318.64999999999998</v>
      </c>
      <c r="AM21" s="31">
        <v>166.09628999999998</v>
      </c>
      <c r="AN21" s="31">
        <v>33.5</v>
      </c>
      <c r="AO21" s="32">
        <v>10.09</v>
      </c>
      <c r="AP21" s="31">
        <v>19.350000000000001</v>
      </c>
      <c r="AQ21" s="31">
        <v>25.53</v>
      </c>
      <c r="AR21" s="31">
        <v>114.13</v>
      </c>
      <c r="AS21" s="31">
        <v>6.27</v>
      </c>
      <c r="AT21" s="31">
        <v>21.813175999999995</v>
      </c>
      <c r="AU21" s="31">
        <v>40.450000000000003</v>
      </c>
      <c r="AV21" s="31">
        <v>2.73</v>
      </c>
      <c r="AW21" s="31">
        <v>23.45</v>
      </c>
      <c r="AX21" s="31">
        <v>2.2200000000000002</v>
      </c>
      <c r="AY21" s="31">
        <f t="shared" si="11"/>
        <v>1766.328176</v>
      </c>
      <c r="AZ21" s="33">
        <f t="shared" si="12"/>
        <v>0.17663281759999999</v>
      </c>
      <c r="BA21" s="33">
        <f t="shared" si="13"/>
        <v>100.0086328176</v>
      </c>
      <c r="BB21" s="33">
        <f t="shared" si="14"/>
        <v>100.05292959356161</v>
      </c>
      <c r="BC21" s="33">
        <f t="shared" si="15"/>
        <v>100.20190538499548</v>
      </c>
      <c r="BD21" s="51">
        <f t="shared" si="16"/>
        <v>101.44758068499549</v>
      </c>
      <c r="BE21" s="22">
        <f t="shared" si="17"/>
        <v>15.18917544540964</v>
      </c>
      <c r="BF21" s="20">
        <f t="shared" si="18"/>
        <v>59.656538453727215</v>
      </c>
      <c r="BG21" s="20">
        <f t="shared" si="19"/>
        <v>56.807605068956306</v>
      </c>
      <c r="BH21" s="20">
        <f t="shared" si="20"/>
        <v>452.14996859173186</v>
      </c>
      <c r="BI21" s="20">
        <f t="shared" si="21"/>
        <v>617.35706713266359</v>
      </c>
      <c r="BJ21" s="20">
        <f t="shared" si="22"/>
        <v>34.962394992394991</v>
      </c>
      <c r="BK21" s="20">
        <f t="shared" si="23"/>
        <v>376.83762839534353</v>
      </c>
      <c r="BL21" s="20">
        <f t="shared" si="24"/>
        <v>224.36291223196667</v>
      </c>
      <c r="BM21" s="20">
        <f t="shared" si="25"/>
        <v>42.543360890838535</v>
      </c>
      <c r="BN21" s="20">
        <f t="shared" si="26"/>
        <v>14.434175833638299</v>
      </c>
      <c r="BO21" s="20">
        <f t="shared" si="27"/>
        <v>26.010929432013771</v>
      </c>
      <c r="BP21" s="20">
        <f t="shared" si="28"/>
        <v>31.95809932961949</v>
      </c>
      <c r="BQ21" s="20">
        <f t="shared" si="29"/>
        <v>142.06452654122685</v>
      </c>
      <c r="BR21" s="20">
        <f t="shared" si="30"/>
        <v>6.7541932525701043</v>
      </c>
      <c r="BS21" s="20">
        <f t="shared" si="31"/>
        <v>25.58191996371751</v>
      </c>
      <c r="BT21" s="20">
        <f t="shared" si="32"/>
        <v>49.723282388230253</v>
      </c>
      <c r="BU21" s="20">
        <f t="shared" si="33"/>
        <v>3.106490057662969</v>
      </c>
      <c r="BV21" s="20">
        <f t="shared" si="34"/>
        <v>27.351830282861897</v>
      </c>
      <c r="BW21" s="20">
        <f t="shared" si="35"/>
        <v>2.4438373314288113</v>
      </c>
      <c r="BX21" s="21">
        <f t="shared" si="36"/>
        <v>2209.2959356160031</v>
      </c>
      <c r="BY21" s="23">
        <f t="shared" si="37"/>
        <v>0.2209295935616003</v>
      </c>
    </row>
    <row r="22" spans="1:77" x14ac:dyDescent="0.25">
      <c r="A22" s="191" t="s">
        <v>413</v>
      </c>
      <c r="B22" s="78" t="s">
        <v>92</v>
      </c>
      <c r="C22" s="169" t="s">
        <v>286</v>
      </c>
      <c r="D22" s="170">
        <v>47.071472999999997</v>
      </c>
      <c r="E22" s="170">
        <v>-120.27558399999999</v>
      </c>
      <c r="F22" s="171" t="s">
        <v>325</v>
      </c>
      <c r="G22" s="68" t="s">
        <v>73</v>
      </c>
      <c r="H22" s="7">
        <v>54.315954000000005</v>
      </c>
      <c r="I22" s="5">
        <v>14.217191999999999</v>
      </c>
      <c r="J22" s="5">
        <v>10.857825</v>
      </c>
      <c r="K22" s="5">
        <v>8.4214350000000007</v>
      </c>
      <c r="L22" s="5">
        <v>4.6972529999999999</v>
      </c>
      <c r="M22" s="5">
        <v>2.8610009999999999</v>
      </c>
      <c r="N22" s="5">
        <v>1.4347080000000001</v>
      </c>
      <c r="O22" s="6">
        <v>1.75725</v>
      </c>
      <c r="P22" s="6">
        <v>0.19493099999999999</v>
      </c>
      <c r="Q22" s="6">
        <v>0.32135399999999997</v>
      </c>
      <c r="R22" s="5">
        <v>0.57494052339384982</v>
      </c>
      <c r="S22" s="83">
        <f t="shared" si="0"/>
        <v>99.078903000000011</v>
      </c>
      <c r="T22" s="7">
        <f t="shared" si="38"/>
        <v>54.820907736533982</v>
      </c>
      <c r="U22" s="5">
        <f t="shared" si="1"/>
        <v>14.349363557244873</v>
      </c>
      <c r="V22" s="5">
        <f t="shared" si="2"/>
        <v>10.958765863606704</v>
      </c>
      <c r="W22" s="5">
        <f t="shared" si="3"/>
        <v>8.4997257186022726</v>
      </c>
      <c r="X22" s="5">
        <f t="shared" si="4"/>
        <v>4.7409214855759956</v>
      </c>
      <c r="Y22" s="5">
        <f t="shared" si="5"/>
        <v>2.8875985839286087</v>
      </c>
      <c r="Z22" s="5">
        <f t="shared" si="6"/>
        <v>1.4480459074117928</v>
      </c>
      <c r="AA22" s="5">
        <f t="shared" si="7"/>
        <v>1.7735864515980762</v>
      </c>
      <c r="AB22" s="5">
        <f t="shared" si="8"/>
        <v>0.19674319567304857</v>
      </c>
      <c r="AC22" s="5">
        <f t="shared" si="9"/>
        <v>0.32434149982463972</v>
      </c>
      <c r="AD22" s="8">
        <f t="shared" si="10"/>
        <v>100</v>
      </c>
      <c r="AE22" s="4"/>
      <c r="AF22" s="35">
        <v>11.098743760000001</v>
      </c>
      <c r="AG22" s="31">
        <v>38.005862400000005</v>
      </c>
      <c r="AH22" s="31">
        <v>35.400762540000002</v>
      </c>
      <c r="AI22" s="31">
        <v>306.71190000000001</v>
      </c>
      <c r="AJ22" s="31">
        <v>592.8021</v>
      </c>
      <c r="AK22" s="31">
        <v>33.273899999999998</v>
      </c>
      <c r="AL22" s="31">
        <v>322.12619999999998</v>
      </c>
      <c r="AM22" s="31">
        <v>166.61178269999999</v>
      </c>
      <c r="AN22" s="31">
        <v>33.323399999999999</v>
      </c>
      <c r="AO22" s="32">
        <v>10.038600000000001</v>
      </c>
      <c r="AP22" s="31">
        <v>19.780200000000001</v>
      </c>
      <c r="AQ22" s="31">
        <v>23.245200000000001</v>
      </c>
      <c r="AR22" s="31">
        <v>113.157</v>
      </c>
      <c r="AS22" s="31">
        <v>7.6626000000000003</v>
      </c>
      <c r="AT22" s="31">
        <v>23.1190344</v>
      </c>
      <c r="AU22" s="31">
        <v>45.450899999999997</v>
      </c>
      <c r="AV22" s="31">
        <v>3.6926999999999999</v>
      </c>
      <c r="AW22" s="31">
        <v>28.036799999999999</v>
      </c>
      <c r="AX22" s="31">
        <v>2.0790000000000002</v>
      </c>
      <c r="AY22" s="31">
        <f t="shared" si="11"/>
        <v>1815.6166858000004</v>
      </c>
      <c r="AZ22" s="33">
        <f t="shared" si="12"/>
        <v>0.18156166858000003</v>
      </c>
      <c r="BA22" s="33">
        <f t="shared" si="13"/>
        <v>99.260464668580013</v>
      </c>
      <c r="BB22" s="33">
        <f t="shared" si="14"/>
        <v>99.305212309755305</v>
      </c>
      <c r="BC22" s="33">
        <f t="shared" si="15"/>
        <v>99.880152833149154</v>
      </c>
      <c r="BD22" s="51">
        <f t="shared" si="16"/>
        <v>101.08537140814916</v>
      </c>
      <c r="BE22" s="22">
        <f t="shared" si="17"/>
        <v>14.123439725934256</v>
      </c>
      <c r="BF22" s="20">
        <f t="shared" si="18"/>
        <v>55.548379085898922</v>
      </c>
      <c r="BG22" s="20">
        <f t="shared" si="19"/>
        <v>54.299648138362848</v>
      </c>
      <c r="BH22" s="20">
        <f t="shared" si="20"/>
        <v>451.21124435240085</v>
      </c>
      <c r="BI22" s="20">
        <f t="shared" si="21"/>
        <v>661.86306985583224</v>
      </c>
      <c r="BJ22" s="20">
        <f t="shared" si="22"/>
        <v>36.388340154440151</v>
      </c>
      <c r="BK22" s="20">
        <f t="shared" si="23"/>
        <v>380.94860584341473</v>
      </c>
      <c r="BL22" s="20">
        <f t="shared" si="24"/>
        <v>225.05923990675291</v>
      </c>
      <c r="BM22" s="20">
        <f t="shared" si="25"/>
        <v>42.319087531634885</v>
      </c>
      <c r="BN22" s="20">
        <f t="shared" si="26"/>
        <v>14.360645938905991</v>
      </c>
      <c r="BO22" s="20">
        <f t="shared" si="27"/>
        <v>26.589218932874356</v>
      </c>
      <c r="BP22" s="20">
        <f t="shared" si="28"/>
        <v>29.098018430743085</v>
      </c>
      <c r="BQ22" s="20">
        <f t="shared" si="29"/>
        <v>140.85337448370811</v>
      </c>
      <c r="BR22" s="20">
        <f t="shared" si="30"/>
        <v>8.2543351223514652</v>
      </c>
      <c r="BS22" s="20">
        <f t="shared" si="31"/>
        <v>27.113396401295805</v>
      </c>
      <c r="BT22" s="20">
        <f t="shared" si="32"/>
        <v>55.87065353520925</v>
      </c>
      <c r="BU22" s="20">
        <f t="shared" si="33"/>
        <v>4.2019545186564269</v>
      </c>
      <c r="BV22" s="20">
        <f t="shared" si="34"/>
        <v>32.701824958402661</v>
      </c>
      <c r="BW22" s="20">
        <f t="shared" si="35"/>
        <v>2.2886206360542789</v>
      </c>
      <c r="BX22" s="21">
        <f t="shared" si="36"/>
        <v>2263.0930975528736</v>
      </c>
      <c r="BY22" s="23">
        <f t="shared" si="37"/>
        <v>0.22630930975528735</v>
      </c>
    </row>
    <row r="23" spans="1:77" x14ac:dyDescent="0.25">
      <c r="A23" s="191" t="s">
        <v>414</v>
      </c>
      <c r="B23" s="78" t="s">
        <v>93</v>
      </c>
      <c r="C23" s="169" t="s">
        <v>286</v>
      </c>
      <c r="D23" s="170">
        <v>47.068745999999997</v>
      </c>
      <c r="E23" s="170">
        <v>-120.271075</v>
      </c>
      <c r="F23" s="171" t="s">
        <v>322</v>
      </c>
      <c r="G23" s="68" t="s">
        <v>73</v>
      </c>
      <c r="H23" s="7">
        <v>53.038674</v>
      </c>
      <c r="I23" s="5">
        <v>13.759755500000001</v>
      </c>
      <c r="J23" s="5">
        <v>12.035121999999999</v>
      </c>
      <c r="K23" s="5">
        <v>8.5407814999999996</v>
      </c>
      <c r="L23" s="5">
        <v>4.8115215000000005</v>
      </c>
      <c r="M23" s="5">
        <v>2.8349540000000002</v>
      </c>
      <c r="N23" s="5">
        <v>1.1537025000000001</v>
      </c>
      <c r="O23" s="6">
        <v>1.8845299999999998</v>
      </c>
      <c r="P23" s="6">
        <v>0.203378</v>
      </c>
      <c r="Q23" s="6">
        <v>0.27352549999999998</v>
      </c>
      <c r="R23" s="5">
        <v>1.3969425408540004</v>
      </c>
      <c r="S23" s="83">
        <f t="shared" si="0"/>
        <v>98.535944499999985</v>
      </c>
      <c r="T23" s="7">
        <f t="shared" si="38"/>
        <v>53.826727159447898</v>
      </c>
      <c r="U23" s="5">
        <f t="shared" si="1"/>
        <v>13.96419912532528</v>
      </c>
      <c r="V23" s="5">
        <f t="shared" si="2"/>
        <v>12.213940873119657</v>
      </c>
      <c r="W23" s="5">
        <f t="shared" si="3"/>
        <v>8.667681162786236</v>
      </c>
      <c r="X23" s="5">
        <f t="shared" si="4"/>
        <v>4.8830114984080772</v>
      </c>
      <c r="Y23" s="5">
        <f t="shared" si="5"/>
        <v>2.8770759892599402</v>
      </c>
      <c r="Z23" s="5">
        <f t="shared" si="6"/>
        <v>1.1708443105246737</v>
      </c>
      <c r="AA23" s="5">
        <f t="shared" si="7"/>
        <v>1.9125305080929123</v>
      </c>
      <c r="AB23" s="5">
        <f t="shared" si="8"/>
        <v>0.20639980773716543</v>
      </c>
      <c r="AC23" s="5">
        <f t="shared" si="9"/>
        <v>0.27758956529817402</v>
      </c>
      <c r="AD23" s="8">
        <f t="shared" si="10"/>
        <v>100</v>
      </c>
      <c r="AE23" s="4"/>
      <c r="AF23" s="35">
        <v>9.6963410984000014</v>
      </c>
      <c r="AG23" s="31">
        <v>21.294591999999998</v>
      </c>
      <c r="AH23" s="31">
        <v>38.077147549999999</v>
      </c>
      <c r="AI23" s="31">
        <v>331.20564999999999</v>
      </c>
      <c r="AJ23" s="31">
        <v>454.72494999999998</v>
      </c>
      <c r="AK23" s="31">
        <v>25.750599999999999</v>
      </c>
      <c r="AL23" s="31">
        <v>317.35525000000001</v>
      </c>
      <c r="AM23" s="31">
        <v>157.9502402</v>
      </c>
      <c r="AN23" s="31">
        <v>32.835000000000001</v>
      </c>
      <c r="AO23" s="32">
        <v>10.09925</v>
      </c>
      <c r="AP23" s="31">
        <v>20.84525</v>
      </c>
      <c r="AQ23" s="31">
        <v>27.064</v>
      </c>
      <c r="AR23" s="31">
        <v>112.60415</v>
      </c>
      <c r="AS23" s="31">
        <v>3.9998999999999993</v>
      </c>
      <c r="AT23" s="31">
        <v>16.692263279999999</v>
      </c>
      <c r="AU23" s="31">
        <v>39.302500000000002</v>
      </c>
      <c r="AV23" s="31">
        <v>2.9750500000000004</v>
      </c>
      <c r="AW23" s="31">
        <v>22.407399999999999</v>
      </c>
      <c r="AX23" s="31">
        <v>1.99</v>
      </c>
      <c r="AY23" s="31">
        <f t="shared" si="11"/>
        <v>1646.8695341284001</v>
      </c>
      <c r="AZ23" s="33">
        <f t="shared" si="12"/>
        <v>0.16468695341284001</v>
      </c>
      <c r="BA23" s="33">
        <f t="shared" si="13"/>
        <v>98.700631453412825</v>
      </c>
      <c r="BB23" s="33">
        <f t="shared" si="14"/>
        <v>98.743520364596719</v>
      </c>
      <c r="BC23" s="33">
        <f t="shared" si="15"/>
        <v>100.14046290545072</v>
      </c>
      <c r="BD23" s="51">
        <f t="shared" si="16"/>
        <v>101.47636144745071</v>
      </c>
      <c r="BE23" s="22">
        <f t="shared" si="17"/>
        <v>12.338845911453996</v>
      </c>
      <c r="BF23" s="20">
        <f t="shared" si="18"/>
        <v>31.123621309946916</v>
      </c>
      <c r="BG23" s="20">
        <f t="shared" si="19"/>
        <v>58.404835538255185</v>
      </c>
      <c r="BH23" s="20">
        <f t="shared" si="20"/>
        <v>487.24458840053398</v>
      </c>
      <c r="BI23" s="20">
        <f t="shared" si="21"/>
        <v>507.70004247123927</v>
      </c>
      <c r="BJ23" s="20">
        <f t="shared" si="22"/>
        <v>28.160858570258569</v>
      </c>
      <c r="BK23" s="20">
        <f t="shared" si="23"/>
        <v>375.30644835653965</v>
      </c>
      <c r="BL23" s="20">
        <f t="shared" si="24"/>
        <v>213.35922601889936</v>
      </c>
      <c r="BM23" s="20">
        <f t="shared" si="25"/>
        <v>41.698843428378602</v>
      </c>
      <c r="BN23" s="20">
        <f t="shared" si="26"/>
        <v>14.447408353604716</v>
      </c>
      <c r="BO23" s="20">
        <f t="shared" si="27"/>
        <v>28.020895438898453</v>
      </c>
      <c r="BP23" s="20">
        <f t="shared" si="28"/>
        <v>33.878339218833602</v>
      </c>
      <c r="BQ23" s="20">
        <f t="shared" si="29"/>
        <v>140.16520858956707</v>
      </c>
      <c r="BR23" s="20">
        <f t="shared" si="30"/>
        <v>4.3087874945702005</v>
      </c>
      <c r="BS23" s="20">
        <f t="shared" si="31"/>
        <v>19.576248009105175</v>
      </c>
      <c r="BT23" s="20">
        <f t="shared" si="32"/>
        <v>48.312714612198256</v>
      </c>
      <c r="BU23" s="20">
        <f t="shared" si="33"/>
        <v>3.3853345223627174</v>
      </c>
      <c r="BV23" s="20">
        <f t="shared" si="34"/>
        <v>26.135752745424295</v>
      </c>
      <c r="BW23" s="20">
        <f t="shared" si="35"/>
        <v>2.190646977271772</v>
      </c>
      <c r="BX23" s="21">
        <f t="shared" si="36"/>
        <v>2075.7586459673416</v>
      </c>
      <c r="BY23" s="23">
        <f t="shared" si="37"/>
        <v>0.20757586459673416</v>
      </c>
    </row>
    <row r="24" spans="1:77" x14ac:dyDescent="0.25">
      <c r="A24" s="191" t="s">
        <v>415</v>
      </c>
      <c r="B24" s="78" t="s">
        <v>94</v>
      </c>
      <c r="C24" s="169" t="s">
        <v>284</v>
      </c>
      <c r="D24" s="170">
        <v>47.073929999999997</v>
      </c>
      <c r="E24" s="170">
        <v>-120.26449100000001</v>
      </c>
      <c r="F24" s="171" t="s">
        <v>323</v>
      </c>
      <c r="G24" s="68" t="s">
        <v>74</v>
      </c>
      <c r="H24" s="7">
        <v>52.008985000000003</v>
      </c>
      <c r="I24" s="5">
        <v>13.618314499999999</v>
      </c>
      <c r="J24" s="5">
        <v>11.7710455</v>
      </c>
      <c r="K24" s="5">
        <v>8.5783649999999998</v>
      </c>
      <c r="L24" s="5">
        <v>4.807588</v>
      </c>
      <c r="M24" s="5">
        <v>2.7804579999999999</v>
      </c>
      <c r="N24" s="5">
        <v>1.0363184999999999</v>
      </c>
      <c r="O24" s="6">
        <v>1.7902374999999999</v>
      </c>
      <c r="P24" s="6">
        <v>0.20320550000000001</v>
      </c>
      <c r="Q24" s="6">
        <v>0.28752149999999999</v>
      </c>
      <c r="R24" s="5">
        <v>2.8979420411591352</v>
      </c>
      <c r="S24" s="83">
        <f t="shared" si="0"/>
        <v>96.882038999999992</v>
      </c>
      <c r="T24" s="7">
        <f t="shared" si="38"/>
        <v>53.682793567133743</v>
      </c>
      <c r="U24" s="5">
        <f t="shared" si="1"/>
        <v>14.056593606581711</v>
      </c>
      <c r="V24" s="5">
        <f t="shared" si="2"/>
        <v>12.149873827490357</v>
      </c>
      <c r="W24" s="5">
        <f t="shared" si="3"/>
        <v>8.8544430820660178</v>
      </c>
      <c r="X24" s="5">
        <f t="shared" si="4"/>
        <v>4.9623109191580905</v>
      </c>
      <c r="Y24" s="5">
        <f t="shared" si="5"/>
        <v>2.8699416617356701</v>
      </c>
      <c r="Z24" s="5">
        <f t="shared" si="6"/>
        <v>1.0696704060904416</v>
      </c>
      <c r="AA24" s="5">
        <f t="shared" si="7"/>
        <v>1.8478528305953594</v>
      </c>
      <c r="AB24" s="5">
        <f t="shared" si="8"/>
        <v>0.20974527590196571</v>
      </c>
      <c r="AC24" s="5">
        <f t="shared" si="9"/>
        <v>0.2967748232466495</v>
      </c>
      <c r="AD24" s="8">
        <f t="shared" si="10"/>
        <v>100</v>
      </c>
      <c r="AE24" s="4"/>
      <c r="AF24" s="35">
        <v>12.806725818899999</v>
      </c>
      <c r="AG24" s="31">
        <v>35.988275200000004</v>
      </c>
      <c r="AH24" s="31">
        <v>36.425103000000007</v>
      </c>
      <c r="AI24" s="31">
        <v>307.06389999999999</v>
      </c>
      <c r="AJ24" s="31">
        <v>462.84164999999996</v>
      </c>
      <c r="AK24" s="31">
        <v>22.389050000000001</v>
      </c>
      <c r="AL24" s="31">
        <v>314.53019999999998</v>
      </c>
      <c r="AM24" s="31">
        <v>153.14524885</v>
      </c>
      <c r="AN24" s="31">
        <v>31.854900000000004</v>
      </c>
      <c r="AO24" s="32">
        <v>10.037149999999999</v>
      </c>
      <c r="AP24" s="31">
        <v>20.133400000000002</v>
      </c>
      <c r="AQ24" s="31">
        <v>25.472099999999998</v>
      </c>
      <c r="AR24" s="31">
        <v>112.7628</v>
      </c>
      <c r="AS24" s="31">
        <v>4.8856000000000002</v>
      </c>
      <c r="AT24" s="31">
        <v>19.732441959999996</v>
      </c>
      <c r="AU24" s="31">
        <v>36.602599999999995</v>
      </c>
      <c r="AV24" s="31">
        <v>2.0882000000000001</v>
      </c>
      <c r="AW24" s="31">
        <v>22.5565</v>
      </c>
      <c r="AX24" s="31">
        <v>2.7973999999999997</v>
      </c>
      <c r="AY24" s="31">
        <f t="shared" si="11"/>
        <v>1634.1132448288995</v>
      </c>
      <c r="AZ24" s="33">
        <f t="shared" si="12"/>
        <v>0.16341132448288995</v>
      </c>
      <c r="BA24" s="33">
        <f t="shared" si="13"/>
        <v>97.045450324482886</v>
      </c>
      <c r="BB24" s="33">
        <f t="shared" si="14"/>
        <v>97.087625627715084</v>
      </c>
      <c r="BC24" s="33">
        <f t="shared" si="15"/>
        <v>99.985567668874225</v>
      </c>
      <c r="BD24" s="51">
        <f t="shared" si="16"/>
        <v>101.29215371937423</v>
      </c>
      <c r="BE24" s="22">
        <f t="shared" si="17"/>
        <v>16.296891260943944</v>
      </c>
      <c r="BF24" s="20">
        <f t="shared" si="18"/>
        <v>52.599526157765993</v>
      </c>
      <c r="BG24" s="20">
        <f t="shared" si="19"/>
        <v>55.870838207758709</v>
      </c>
      <c r="BH24" s="20">
        <f t="shared" si="20"/>
        <v>451.72908000863731</v>
      </c>
      <c r="BI24" s="20">
        <f t="shared" si="21"/>
        <v>516.76233152031455</v>
      </c>
      <c r="BJ24" s="20">
        <f t="shared" si="22"/>
        <v>24.484667175617176</v>
      </c>
      <c r="BK24" s="20">
        <f t="shared" si="23"/>
        <v>371.96552526820358</v>
      </c>
      <c r="BL24" s="20">
        <f t="shared" si="24"/>
        <v>206.86864243912521</v>
      </c>
      <c r="BM24" s="20">
        <f t="shared" si="25"/>
        <v>40.454164383330522</v>
      </c>
      <c r="BN24" s="20">
        <f t="shared" si="26"/>
        <v>14.358571651992333</v>
      </c>
      <c r="BO24" s="20">
        <f t="shared" si="27"/>
        <v>27.064002409638558</v>
      </c>
      <c r="BP24" s="20">
        <f t="shared" si="28"/>
        <v>31.885620913983569</v>
      </c>
      <c r="BQ24" s="20">
        <f t="shared" si="29"/>
        <v>140.3626898577329</v>
      </c>
      <c r="BR24" s="20">
        <f t="shared" si="30"/>
        <v>5.2628846179834934</v>
      </c>
      <c r="BS24" s="20">
        <f t="shared" si="31"/>
        <v>23.14168972502771</v>
      </c>
      <c r="BT24" s="20">
        <f t="shared" si="32"/>
        <v>44.993854535066411</v>
      </c>
      <c r="BU24" s="20">
        <f t="shared" si="33"/>
        <v>2.376180417000664</v>
      </c>
      <c r="BV24" s="20">
        <f t="shared" si="34"/>
        <v>26.309661397670549</v>
      </c>
      <c r="BW24" s="20">
        <f t="shared" si="35"/>
        <v>3.0794552031256557</v>
      </c>
      <c r="BX24" s="21">
        <f t="shared" si="36"/>
        <v>2055.8662771509189</v>
      </c>
      <c r="BY24" s="23">
        <f t="shared" si="37"/>
        <v>0.2055866277150919</v>
      </c>
    </row>
    <row r="25" spans="1:77" x14ac:dyDescent="0.25">
      <c r="A25" s="191" t="s">
        <v>367</v>
      </c>
      <c r="B25" s="78" t="s">
        <v>95</v>
      </c>
      <c r="C25" s="169" t="s">
        <v>287</v>
      </c>
      <c r="D25" s="170">
        <v>47.049652000000002</v>
      </c>
      <c r="E25" s="170">
        <v>-120.298734</v>
      </c>
      <c r="F25" s="171" t="s">
        <v>323</v>
      </c>
      <c r="G25" s="68" t="s">
        <v>105</v>
      </c>
      <c r="H25" s="7">
        <v>52.941188999999994</v>
      </c>
      <c r="I25" s="5">
        <v>14.010101999999998</v>
      </c>
      <c r="J25" s="5">
        <v>11.232583499999999</v>
      </c>
      <c r="K25" s="5">
        <v>8.8174679999999999</v>
      </c>
      <c r="L25" s="5">
        <v>4.8747524999999996</v>
      </c>
      <c r="M25" s="5">
        <v>2.7249569999999994</v>
      </c>
      <c r="N25" s="5">
        <v>0.89324399999999993</v>
      </c>
      <c r="O25" s="6">
        <v>1.8344264999999997</v>
      </c>
      <c r="P25" s="6">
        <v>0.181503</v>
      </c>
      <c r="Q25" s="6">
        <v>0.29456549999999998</v>
      </c>
      <c r="R25" s="5">
        <v>1.9101595298069078</v>
      </c>
      <c r="S25" s="83">
        <f t="shared" si="0"/>
        <v>97.804791000000023</v>
      </c>
      <c r="T25" s="7">
        <f t="shared" si="38"/>
        <v>54.129443413462205</v>
      </c>
      <c r="U25" s="5">
        <f t="shared" si="1"/>
        <v>14.324555941231953</v>
      </c>
      <c r="V25" s="5">
        <f t="shared" si="2"/>
        <v>11.484696593237437</v>
      </c>
      <c r="W25" s="5">
        <f t="shared" si="3"/>
        <v>9.0153743081972308</v>
      </c>
      <c r="X25" s="5">
        <f t="shared" si="4"/>
        <v>4.9841653462558888</v>
      </c>
      <c r="Y25" s="5">
        <f t="shared" si="5"/>
        <v>2.7861181156248254</v>
      </c>
      <c r="Z25" s="5">
        <f t="shared" si="6"/>
        <v>0.91329268317745271</v>
      </c>
      <c r="AA25" s="5">
        <f t="shared" si="7"/>
        <v>1.8755998364129209</v>
      </c>
      <c r="AB25" s="5">
        <f t="shared" si="8"/>
        <v>0.1855767985844374</v>
      </c>
      <c r="AC25" s="5">
        <f t="shared" si="9"/>
        <v>0.30117696381560682</v>
      </c>
      <c r="AD25" s="8">
        <f t="shared" si="10"/>
        <v>100</v>
      </c>
      <c r="AE25" s="4"/>
      <c r="AF25" s="35">
        <v>9.7079804877000022</v>
      </c>
      <c r="AG25" s="31">
        <v>37.285017599999996</v>
      </c>
      <c r="AH25" s="31">
        <v>37.682752379999997</v>
      </c>
      <c r="AI25" s="31">
        <v>310.68569999999994</v>
      </c>
      <c r="AJ25" s="31">
        <v>449.90834999999998</v>
      </c>
      <c r="AK25" s="31">
        <v>18.210599999999999</v>
      </c>
      <c r="AL25" s="31">
        <v>327.90134999999992</v>
      </c>
      <c r="AM25" s="31">
        <v>156.54660884999996</v>
      </c>
      <c r="AN25" s="31">
        <v>31.677599999999995</v>
      </c>
      <c r="AO25" s="32">
        <v>10.723349999999998</v>
      </c>
      <c r="AP25" s="31">
        <v>20.029649999999997</v>
      </c>
      <c r="AQ25" s="31">
        <v>26.260649999999995</v>
      </c>
      <c r="AR25" s="31">
        <v>115.63529999999999</v>
      </c>
      <c r="AS25" s="31">
        <v>5.6882999999999999</v>
      </c>
      <c r="AT25" s="31">
        <v>18.849128759999996</v>
      </c>
      <c r="AU25" s="31">
        <v>37.697549999999993</v>
      </c>
      <c r="AV25" s="31">
        <v>2.3617499999999998</v>
      </c>
      <c r="AW25" s="31">
        <v>22.039649999999998</v>
      </c>
      <c r="AX25" s="31">
        <v>0.40199999999999997</v>
      </c>
      <c r="AY25" s="31">
        <f t="shared" si="11"/>
        <v>1639.2932880776998</v>
      </c>
      <c r="AZ25" s="33">
        <f t="shared" si="12"/>
        <v>0.16392932880776998</v>
      </c>
      <c r="BA25" s="33">
        <f t="shared" si="13"/>
        <v>97.968720328807791</v>
      </c>
      <c r="BB25" s="33">
        <f t="shared" si="14"/>
        <v>98.011380921275759</v>
      </c>
      <c r="BC25" s="33">
        <f t="shared" si="15"/>
        <v>99.921540451082663</v>
      </c>
      <c r="BD25" s="51">
        <f t="shared" si="16"/>
        <v>101.16835721958266</v>
      </c>
      <c r="BE25" s="22">
        <f t="shared" si="17"/>
        <v>12.353657336672921</v>
      </c>
      <c r="BF25" s="20">
        <f t="shared" si="18"/>
        <v>54.494811091807058</v>
      </c>
      <c r="BG25" s="20">
        <f t="shared" si="19"/>
        <v>57.799890406514812</v>
      </c>
      <c r="BH25" s="20">
        <f t="shared" si="20"/>
        <v>457.05719699658431</v>
      </c>
      <c r="BI25" s="20">
        <f t="shared" si="21"/>
        <v>502.32231242900832</v>
      </c>
      <c r="BJ25" s="20">
        <f t="shared" si="22"/>
        <v>19.915113864513863</v>
      </c>
      <c r="BK25" s="20">
        <f t="shared" si="23"/>
        <v>387.77833698927179</v>
      </c>
      <c r="BL25" s="20">
        <f t="shared" si="24"/>
        <v>211.46320042202362</v>
      </c>
      <c r="BM25" s="20">
        <f t="shared" si="25"/>
        <v>40.229002058376913</v>
      </c>
      <c r="BN25" s="20">
        <f t="shared" si="26"/>
        <v>15.340210052095662</v>
      </c>
      <c r="BO25" s="20">
        <f t="shared" si="27"/>
        <v>26.924538123924265</v>
      </c>
      <c r="BP25" s="20">
        <f t="shared" si="28"/>
        <v>32.872716849211585</v>
      </c>
      <c r="BQ25" s="20">
        <f t="shared" si="29"/>
        <v>143.93826466268928</v>
      </c>
      <c r="BR25" s="20">
        <f t="shared" si="30"/>
        <v>6.1275721656450601</v>
      </c>
      <c r="BS25" s="20">
        <f t="shared" si="31"/>
        <v>22.10576320129292</v>
      </c>
      <c r="BT25" s="20">
        <f t="shared" si="32"/>
        <v>46.339825067847435</v>
      </c>
      <c r="BU25" s="20">
        <f t="shared" si="33"/>
        <v>2.6874552724122771</v>
      </c>
      <c r="BV25" s="20">
        <f t="shared" si="34"/>
        <v>25.706813061564059</v>
      </c>
      <c r="BW25" s="20">
        <f t="shared" si="35"/>
        <v>0.44253270596143335</v>
      </c>
      <c r="BX25" s="21">
        <f t="shared" si="36"/>
        <v>2065.8992127574179</v>
      </c>
      <c r="BY25" s="23">
        <f t="shared" si="37"/>
        <v>0.2065899212757418</v>
      </c>
    </row>
    <row r="26" spans="1:77" x14ac:dyDescent="0.25">
      <c r="A26" s="191" t="s">
        <v>416</v>
      </c>
      <c r="B26" s="78" t="s">
        <v>96</v>
      </c>
      <c r="C26" s="169" t="s">
        <v>286</v>
      </c>
      <c r="D26" s="170">
        <v>47.062756</v>
      </c>
      <c r="E26" s="170">
        <v>-120.280371</v>
      </c>
      <c r="F26" s="171" t="s">
        <v>323</v>
      </c>
      <c r="G26" s="68" t="s">
        <v>105</v>
      </c>
      <c r="H26" s="7">
        <v>53.749832499999997</v>
      </c>
      <c r="I26" s="5">
        <v>14.306424999999999</v>
      </c>
      <c r="J26" s="5">
        <v>11.651793999999999</v>
      </c>
      <c r="K26" s="5">
        <v>8.8310074999999983</v>
      </c>
      <c r="L26" s="5">
        <v>4.7241144999999998</v>
      </c>
      <c r="M26" s="5">
        <v>2.8392594999999998</v>
      </c>
      <c r="N26" s="5">
        <v>0.97044149999999985</v>
      </c>
      <c r="O26" s="6">
        <v>1.9055609999999998</v>
      </c>
      <c r="P26" s="6">
        <v>0.1897035</v>
      </c>
      <c r="Q26" s="6">
        <v>0.30500749999999999</v>
      </c>
      <c r="R26" s="5">
        <v>0.19516955354962459</v>
      </c>
      <c r="S26" s="83">
        <f t="shared" si="0"/>
        <v>99.473146499999999</v>
      </c>
      <c r="T26" s="7">
        <f t="shared" si="38"/>
        <v>54.034515234722171</v>
      </c>
      <c r="U26" s="5">
        <f t="shared" si="1"/>
        <v>14.382198114141287</v>
      </c>
      <c r="V26" s="5">
        <f t="shared" si="2"/>
        <v>11.713507021716659</v>
      </c>
      <c r="W26" s="5">
        <f t="shared" si="3"/>
        <v>8.8777803967425495</v>
      </c>
      <c r="X26" s="5">
        <f t="shared" si="4"/>
        <v>4.7491354865305277</v>
      </c>
      <c r="Y26" s="5">
        <f t="shared" si="5"/>
        <v>2.854297466100562</v>
      </c>
      <c r="Z26" s="5">
        <f t="shared" si="6"/>
        <v>0.97558138467048472</v>
      </c>
      <c r="AA26" s="5">
        <f t="shared" si="7"/>
        <v>1.9156536885057716</v>
      </c>
      <c r="AB26" s="5">
        <f t="shared" si="8"/>
        <v>0.19070825310627929</v>
      </c>
      <c r="AC26" s="5">
        <f t="shared" si="9"/>
        <v>0.30662295376370746</v>
      </c>
      <c r="AD26" s="8">
        <f t="shared" si="10"/>
        <v>100</v>
      </c>
      <c r="AE26" s="4"/>
      <c r="AF26" s="35">
        <v>10.979151335400001</v>
      </c>
      <c r="AG26" s="31">
        <v>36.315238399999998</v>
      </c>
      <c r="AH26" s="31">
        <v>39.945804079999995</v>
      </c>
      <c r="AI26" s="31">
        <v>321.69409999999999</v>
      </c>
      <c r="AJ26" s="31">
        <v>464.17979999999994</v>
      </c>
      <c r="AK26" s="31">
        <v>20.472549999999998</v>
      </c>
      <c r="AL26" s="31">
        <v>326.97209999999995</v>
      </c>
      <c r="AM26" s="31">
        <v>162.36713429999998</v>
      </c>
      <c r="AN26" s="31">
        <v>33.251399999999997</v>
      </c>
      <c r="AO26" s="32">
        <v>10.200749999999999</v>
      </c>
      <c r="AP26" s="31">
        <v>21.386049999999997</v>
      </c>
      <c r="AQ26" s="31">
        <v>25.6389</v>
      </c>
      <c r="AR26" s="31">
        <v>117.2731</v>
      </c>
      <c r="AS26" s="31">
        <v>5.2475499999999995</v>
      </c>
      <c r="AT26" s="31">
        <v>18.824100679999997</v>
      </c>
      <c r="AU26" s="31">
        <v>39.595149999999997</v>
      </c>
      <c r="AV26" s="31">
        <v>2.6389999999999998</v>
      </c>
      <c r="AW26" s="31">
        <v>23.19275</v>
      </c>
      <c r="AX26" s="31">
        <v>0.85259999999999991</v>
      </c>
      <c r="AY26" s="31">
        <f t="shared" si="11"/>
        <v>1681.0272287953997</v>
      </c>
      <c r="AZ26" s="33">
        <f t="shared" si="12"/>
        <v>0.16810272287953998</v>
      </c>
      <c r="BA26" s="33">
        <f t="shared" si="13"/>
        <v>99.641249222879537</v>
      </c>
      <c r="BB26" s="33">
        <f t="shared" si="14"/>
        <v>99.685072119423495</v>
      </c>
      <c r="BC26" s="33">
        <f t="shared" si="15"/>
        <v>99.880241672973114</v>
      </c>
      <c r="BD26" s="51">
        <f t="shared" si="16"/>
        <v>101.17359080697311</v>
      </c>
      <c r="BE26" s="22">
        <f t="shared" si="17"/>
        <v>13.971255259201738</v>
      </c>
      <c r="BF26" s="20">
        <f t="shared" si="18"/>
        <v>53.077407059127623</v>
      </c>
      <c r="BG26" s="20">
        <f t="shared" si="19"/>
        <v>61.271084307778267</v>
      </c>
      <c r="BH26" s="20">
        <f t="shared" si="20"/>
        <v>473.25191869577174</v>
      </c>
      <c r="BI26" s="20">
        <f t="shared" si="21"/>
        <v>518.25637492354736</v>
      </c>
      <c r="BJ26" s="20">
        <f t="shared" si="22"/>
        <v>22.388782596232595</v>
      </c>
      <c r="BK26" s="20">
        <f t="shared" si="23"/>
        <v>386.67939970326404</v>
      </c>
      <c r="BL26" s="20">
        <f t="shared" si="24"/>
        <v>219.32556773126504</v>
      </c>
      <c r="BM26" s="20">
        <f t="shared" si="25"/>
        <v>42.227651054496363</v>
      </c>
      <c r="BN26" s="20">
        <f t="shared" si="26"/>
        <v>14.592608437560543</v>
      </c>
      <c r="BO26" s="20">
        <f t="shared" si="27"/>
        <v>28.74785722891566</v>
      </c>
      <c r="BP26" s="20">
        <f t="shared" si="28"/>
        <v>32.094418836748183</v>
      </c>
      <c r="BQ26" s="20">
        <f t="shared" si="29"/>
        <v>145.97693356279638</v>
      </c>
      <c r="BR26" s="20">
        <f t="shared" si="30"/>
        <v>5.6527857739273131</v>
      </c>
      <c r="BS26" s="20">
        <f t="shared" si="31"/>
        <v>22.076410926346551</v>
      </c>
      <c r="BT26" s="20">
        <f t="shared" si="32"/>
        <v>48.672455492072551</v>
      </c>
      <c r="BU26" s="20">
        <f t="shared" si="33"/>
        <v>3.0029403890742032</v>
      </c>
      <c r="BV26" s="20">
        <f t="shared" si="34"/>
        <v>27.051776622296174</v>
      </c>
      <c r="BW26" s="20">
        <f t="shared" si="35"/>
        <v>0.93856563458387576</v>
      </c>
      <c r="BX26" s="21">
        <f t="shared" si="36"/>
        <v>2119.2561942350067</v>
      </c>
      <c r="BY26" s="23">
        <f t="shared" si="37"/>
        <v>0.21192561942350066</v>
      </c>
    </row>
    <row r="27" spans="1:77" x14ac:dyDescent="0.25">
      <c r="A27" s="191" t="s">
        <v>361</v>
      </c>
      <c r="B27" s="78" t="s">
        <v>97</v>
      </c>
      <c r="C27" s="169" t="s">
        <v>286</v>
      </c>
      <c r="D27" s="170">
        <v>47.062072000000001</v>
      </c>
      <c r="E27" s="170">
        <v>-120.27918699999999</v>
      </c>
      <c r="F27" s="171" t="s">
        <v>324</v>
      </c>
      <c r="G27" s="68" t="s">
        <v>73</v>
      </c>
      <c r="H27" s="7">
        <v>53.541699999999999</v>
      </c>
      <c r="I27" s="5">
        <v>14.3094</v>
      </c>
      <c r="J27" s="5">
        <v>11.2486</v>
      </c>
      <c r="K27" s="5">
        <v>9.0952999999999999</v>
      </c>
      <c r="L27" s="5">
        <v>5.2643000000000004</v>
      </c>
      <c r="M27" s="5">
        <v>2.8166000000000002</v>
      </c>
      <c r="N27" s="5">
        <v>1.1456</v>
      </c>
      <c r="O27" s="6">
        <v>1.7615000000000001</v>
      </c>
      <c r="P27" s="6">
        <v>0.1956</v>
      </c>
      <c r="Q27" s="6">
        <v>0.26140000000000002</v>
      </c>
      <c r="R27" s="5">
        <v>0.16753926701568866</v>
      </c>
      <c r="S27" s="83">
        <f t="shared" si="0"/>
        <v>99.639999999999986</v>
      </c>
      <c r="T27" s="7">
        <f t="shared" si="38"/>
        <v>53.735146527498998</v>
      </c>
      <c r="U27" s="5">
        <f t="shared" si="1"/>
        <v>14.36109995985548</v>
      </c>
      <c r="V27" s="5">
        <f t="shared" si="2"/>
        <v>11.289241268566842</v>
      </c>
      <c r="W27" s="5">
        <f t="shared" si="3"/>
        <v>9.1281613809714983</v>
      </c>
      <c r="X27" s="5">
        <f t="shared" si="4"/>
        <v>5.2833199518265772</v>
      </c>
      <c r="Y27" s="5">
        <f t="shared" si="5"/>
        <v>2.8267763950220801</v>
      </c>
      <c r="Z27" s="5">
        <f t="shared" si="6"/>
        <v>1.1497390606182256</v>
      </c>
      <c r="AA27" s="5">
        <f t="shared" si="7"/>
        <v>1.7678643115214776</v>
      </c>
      <c r="AB27" s="5">
        <f t="shared" si="8"/>
        <v>0.1963067041348856</v>
      </c>
      <c r="AC27" s="5">
        <f t="shared" si="9"/>
        <v>0.26234443998394225</v>
      </c>
      <c r="AD27" s="8">
        <f t="shared" si="10"/>
        <v>100</v>
      </c>
      <c r="AE27" s="4"/>
      <c r="AF27" s="35">
        <v>16.736776000000003</v>
      </c>
      <c r="AG27" s="31">
        <v>50.759680000000003</v>
      </c>
      <c r="AH27" s="31">
        <v>38.537434000000005</v>
      </c>
      <c r="AI27" s="31">
        <v>319.08</v>
      </c>
      <c r="AJ27" s="31">
        <v>446.82</v>
      </c>
      <c r="AK27" s="31">
        <v>24.87</v>
      </c>
      <c r="AL27" s="31">
        <v>311.08</v>
      </c>
      <c r="AM27" s="31">
        <v>153.35155999999998</v>
      </c>
      <c r="AN27" s="31">
        <v>30.85</v>
      </c>
      <c r="AO27" s="32">
        <v>10.51</v>
      </c>
      <c r="AP27" s="31">
        <v>19.04</v>
      </c>
      <c r="AQ27" s="31">
        <v>38.26</v>
      </c>
      <c r="AR27" s="31">
        <v>109.27</v>
      </c>
      <c r="AS27" s="31">
        <v>4.75</v>
      </c>
      <c r="AT27" s="31">
        <v>18.797239999999999</v>
      </c>
      <c r="AU27" s="31">
        <v>34.26</v>
      </c>
      <c r="AV27" s="31">
        <v>2.21</v>
      </c>
      <c r="AW27" s="31">
        <v>22.22</v>
      </c>
      <c r="AX27" s="31">
        <v>1.65</v>
      </c>
      <c r="AY27" s="31">
        <f t="shared" si="11"/>
        <v>1653.0526900000002</v>
      </c>
      <c r="AZ27" s="33">
        <f t="shared" si="12"/>
        <v>0.16530526900000003</v>
      </c>
      <c r="BA27" s="33">
        <f t="shared" si="13"/>
        <v>99.805305268999987</v>
      </c>
      <c r="BB27" s="33">
        <f t="shared" si="14"/>
        <v>99.848834852185732</v>
      </c>
      <c r="BC27" s="33">
        <f t="shared" si="15"/>
        <v>100.01637411920142</v>
      </c>
      <c r="BD27" s="51">
        <f t="shared" si="16"/>
        <v>101.26496871920142</v>
      </c>
      <c r="BE27" s="22">
        <f t="shared" si="17"/>
        <v>21.29798219996594</v>
      </c>
      <c r="BF27" s="20">
        <f t="shared" si="18"/>
        <v>74.189026872836379</v>
      </c>
      <c r="BG27" s="20">
        <f t="shared" si="19"/>
        <v>59.110848360708253</v>
      </c>
      <c r="BH27" s="20">
        <f t="shared" si="20"/>
        <v>469.40625338620396</v>
      </c>
      <c r="BI27" s="20">
        <f t="shared" si="21"/>
        <v>498.87417212756662</v>
      </c>
      <c r="BJ27" s="20">
        <f t="shared" si="22"/>
        <v>27.197834327834329</v>
      </c>
      <c r="BK27" s="20">
        <f t="shared" si="23"/>
        <v>367.88529559461313</v>
      </c>
      <c r="BL27" s="20">
        <f t="shared" si="24"/>
        <v>207.14732759482567</v>
      </c>
      <c r="BM27" s="20">
        <f t="shared" si="25"/>
        <v>39.177990551712504</v>
      </c>
      <c r="BN27" s="20">
        <f t="shared" si="26"/>
        <v>15.035003767248615</v>
      </c>
      <c r="BO27" s="20">
        <f t="shared" si="27"/>
        <v>25.594216867469878</v>
      </c>
      <c r="BP27" s="20">
        <f t="shared" si="28"/>
        <v>47.893336480659677</v>
      </c>
      <c r="BQ27" s="20">
        <f t="shared" si="29"/>
        <v>136.01499005660088</v>
      </c>
      <c r="BR27" s="20">
        <f t="shared" si="30"/>
        <v>5.1168130701288677</v>
      </c>
      <c r="BS27" s="20">
        <f t="shared" si="31"/>
        <v>22.044909426247209</v>
      </c>
      <c r="BT27" s="20">
        <f t="shared" si="32"/>
        <v>42.114206541922577</v>
      </c>
      <c r="BU27" s="20">
        <f t="shared" si="33"/>
        <v>2.5147776657271654</v>
      </c>
      <c r="BV27" s="20">
        <f t="shared" si="34"/>
        <v>25.917171381031615</v>
      </c>
      <c r="BW27" s="20">
        <f t="shared" si="35"/>
        <v>1.8163655841700623</v>
      </c>
      <c r="BX27" s="21">
        <f t="shared" si="36"/>
        <v>2088.3485218574729</v>
      </c>
      <c r="BY27" s="23">
        <f t="shared" si="37"/>
        <v>0.20883485218574729</v>
      </c>
    </row>
    <row r="28" spans="1:77" x14ac:dyDescent="0.25">
      <c r="A28" s="191" t="s">
        <v>417</v>
      </c>
      <c r="B28" s="78" t="s">
        <v>98</v>
      </c>
      <c r="C28" s="169" t="s">
        <v>284</v>
      </c>
      <c r="D28" s="170">
        <v>47.073985</v>
      </c>
      <c r="E28" s="170">
        <v>-120.26130499999999</v>
      </c>
      <c r="F28" s="171" t="s">
        <v>324</v>
      </c>
      <c r="G28" s="68" t="s">
        <v>104</v>
      </c>
      <c r="H28" s="7">
        <v>53.248917499999997</v>
      </c>
      <c r="I28" s="5">
        <v>14.364815</v>
      </c>
      <c r="J28" s="5">
        <v>11.013655</v>
      </c>
      <c r="K28" s="5">
        <v>9.1524079999999994</v>
      </c>
      <c r="L28" s="5">
        <v>5.3601644999999998</v>
      </c>
      <c r="M28" s="5">
        <v>2.7236134999999999</v>
      </c>
      <c r="N28" s="5">
        <v>1.1039524999999999</v>
      </c>
      <c r="O28" s="6">
        <v>1.7357775</v>
      </c>
      <c r="P28" s="6">
        <v>0.19104000000000002</v>
      </c>
      <c r="Q28" s="6">
        <v>0.25332699999999997</v>
      </c>
      <c r="R28" s="5">
        <v>0.4340872743886513</v>
      </c>
      <c r="S28" s="83">
        <f t="shared" si="0"/>
        <v>99.14767049999999</v>
      </c>
      <c r="T28" s="7">
        <f t="shared" si="38"/>
        <v>53.706675337369624</v>
      </c>
      <c r="U28" s="5">
        <f t="shared" si="1"/>
        <v>14.488303081210569</v>
      </c>
      <c r="V28" s="5">
        <f t="shared" si="2"/>
        <v>11.108334612864153</v>
      </c>
      <c r="W28" s="5">
        <f t="shared" si="3"/>
        <v>9.2310872800586878</v>
      </c>
      <c r="X28" s="5">
        <f t="shared" si="4"/>
        <v>5.406243508262758</v>
      </c>
      <c r="Y28" s="5">
        <f t="shared" si="5"/>
        <v>2.7470272233980526</v>
      </c>
      <c r="Z28" s="5">
        <f t="shared" si="6"/>
        <v>1.1134427006028347</v>
      </c>
      <c r="AA28" s="5">
        <f t="shared" si="7"/>
        <v>1.7506992259591216</v>
      </c>
      <c r="AB28" s="5">
        <f t="shared" si="8"/>
        <v>0.19268228798174339</v>
      </c>
      <c r="AC28" s="5">
        <f t="shared" si="9"/>
        <v>0.25550474229245762</v>
      </c>
      <c r="AD28" s="8">
        <f t="shared" si="10"/>
        <v>100</v>
      </c>
      <c r="AE28" s="4"/>
      <c r="AF28" s="35">
        <v>18.116555993600002</v>
      </c>
      <c r="AG28" s="31">
        <v>53.144780799999999</v>
      </c>
      <c r="AH28" s="31">
        <v>37.486199139999997</v>
      </c>
      <c r="AI28" s="31">
        <v>315.30554999999998</v>
      </c>
      <c r="AJ28" s="31">
        <v>437.38209999999998</v>
      </c>
      <c r="AK28" s="31">
        <v>21.651200000000003</v>
      </c>
      <c r="AL28" s="31">
        <v>312.53944999999999</v>
      </c>
      <c r="AM28" s="31">
        <v>151.72839575</v>
      </c>
      <c r="AN28" s="31">
        <v>30.476849999999999</v>
      </c>
      <c r="AO28" s="32">
        <v>9.9599499999999992</v>
      </c>
      <c r="AP28" s="31">
        <v>19.163700000000002</v>
      </c>
      <c r="AQ28" s="31">
        <v>33.471800000000002</v>
      </c>
      <c r="AR28" s="31">
        <v>108.7336</v>
      </c>
      <c r="AS28" s="31">
        <v>4.8058500000000004</v>
      </c>
      <c r="AT28" s="31">
        <v>17.598771959999997</v>
      </c>
      <c r="AU28" s="31">
        <v>35.252850000000002</v>
      </c>
      <c r="AV28" s="31">
        <v>2.55715</v>
      </c>
      <c r="AW28" s="31">
        <v>20.735800000000001</v>
      </c>
      <c r="AX28" s="31">
        <v>0.86565000000000003</v>
      </c>
      <c r="AY28" s="31">
        <f t="shared" si="11"/>
        <v>1630.9762036436002</v>
      </c>
      <c r="AZ28" s="33">
        <f t="shared" si="12"/>
        <v>0.16309762036436001</v>
      </c>
      <c r="BA28" s="33">
        <f t="shared" si="13"/>
        <v>99.310768120364344</v>
      </c>
      <c r="BB28" s="33">
        <f t="shared" si="14"/>
        <v>99.353852566789797</v>
      </c>
      <c r="BC28" s="33">
        <f t="shared" si="15"/>
        <v>99.787939841178442</v>
      </c>
      <c r="BD28" s="51">
        <f t="shared" si="16"/>
        <v>101.01045554617845</v>
      </c>
      <c r="BE28" s="22">
        <f t="shared" si="17"/>
        <v>23.05378808178941</v>
      </c>
      <c r="BF28" s="20">
        <f t="shared" si="18"/>
        <v>77.675028111331642</v>
      </c>
      <c r="BG28" s="20">
        <f t="shared" si="19"/>
        <v>57.498406172654143</v>
      </c>
      <c r="BH28" s="20">
        <f t="shared" si="20"/>
        <v>463.85356931608499</v>
      </c>
      <c r="BI28" s="20">
        <f t="shared" si="21"/>
        <v>488.33676433668268</v>
      </c>
      <c r="BJ28" s="20">
        <f t="shared" si="22"/>
        <v>23.677754346554348</v>
      </c>
      <c r="BK28" s="20">
        <f t="shared" si="23"/>
        <v>369.61125095868522</v>
      </c>
      <c r="BL28" s="20">
        <f t="shared" si="24"/>
        <v>204.95475689887087</v>
      </c>
      <c r="BM28" s="20">
        <f t="shared" si="25"/>
        <v>38.704108309431412</v>
      </c>
      <c r="BN28" s="20">
        <f t="shared" si="26"/>
        <v>14.248133755623961</v>
      </c>
      <c r="BO28" s="20">
        <f t="shared" si="27"/>
        <v>25.76049862306369</v>
      </c>
      <c r="BP28" s="20">
        <f t="shared" si="28"/>
        <v>41.899534239763319</v>
      </c>
      <c r="BQ28" s="20">
        <f t="shared" si="29"/>
        <v>135.34730047422363</v>
      </c>
      <c r="BR28" s="20">
        <f t="shared" si="30"/>
        <v>5.176976019595541</v>
      </c>
      <c r="BS28" s="20">
        <f t="shared" si="31"/>
        <v>20.639377582633358</v>
      </c>
      <c r="BT28" s="20">
        <f t="shared" si="32"/>
        <v>43.334670347093272</v>
      </c>
      <c r="BU28" s="20">
        <f t="shared" si="33"/>
        <v>2.9098025827666159</v>
      </c>
      <c r="BV28" s="20">
        <f t="shared" si="34"/>
        <v>24.186016306156407</v>
      </c>
      <c r="BW28" s="20">
        <f t="shared" si="35"/>
        <v>0.95293143511322098</v>
      </c>
      <c r="BX28" s="21">
        <f t="shared" si="36"/>
        <v>2061.8206678981182</v>
      </c>
      <c r="BY28" s="23">
        <f t="shared" si="37"/>
        <v>0.20618206678981182</v>
      </c>
    </row>
    <row r="29" spans="1:77" x14ac:dyDescent="0.25">
      <c r="A29" s="191" t="s">
        <v>418</v>
      </c>
      <c r="B29" s="78" t="s">
        <v>99</v>
      </c>
      <c r="C29" s="169" t="s">
        <v>288</v>
      </c>
      <c r="D29" s="170">
        <v>47.076352</v>
      </c>
      <c r="E29" s="170">
        <v>-120.25474199999999</v>
      </c>
      <c r="F29" s="171" t="s">
        <v>325</v>
      </c>
      <c r="G29" s="68" t="s">
        <v>104</v>
      </c>
      <c r="H29" s="7">
        <v>54.2271</v>
      </c>
      <c r="I29" s="5">
        <v>14.377000000000001</v>
      </c>
      <c r="J29" s="5">
        <v>10.823499999999999</v>
      </c>
      <c r="K29" s="5">
        <v>8.6919000000000004</v>
      </c>
      <c r="L29" s="5">
        <v>4.1919000000000004</v>
      </c>
      <c r="M29" s="5">
        <v>2.8199000000000001</v>
      </c>
      <c r="N29" s="5">
        <v>1.3180000000000001</v>
      </c>
      <c r="O29" s="6">
        <v>1.7552000000000001</v>
      </c>
      <c r="P29" s="6">
        <v>0.18890000000000001</v>
      </c>
      <c r="Q29" s="6">
        <v>0.31009999999999999</v>
      </c>
      <c r="R29" s="5">
        <v>1.2324282688232817</v>
      </c>
      <c r="S29" s="83">
        <f t="shared" si="0"/>
        <v>98.70350000000002</v>
      </c>
      <c r="T29" s="7">
        <f t="shared" si="38"/>
        <v>54.939389180728128</v>
      </c>
      <c r="U29" s="5">
        <f t="shared" si="1"/>
        <v>14.565846195930233</v>
      </c>
      <c r="V29" s="5">
        <f t="shared" si="2"/>
        <v>10.965669910388181</v>
      </c>
      <c r="W29" s="5">
        <f t="shared" si="3"/>
        <v>8.8060707067125268</v>
      </c>
      <c r="X29" s="5">
        <f t="shared" si="4"/>
        <v>4.2469618605216626</v>
      </c>
      <c r="Y29" s="5">
        <f t="shared" si="5"/>
        <v>2.8569402300830262</v>
      </c>
      <c r="Z29" s="5">
        <f t="shared" si="6"/>
        <v>1.3353123242843463</v>
      </c>
      <c r="AA29" s="5">
        <f t="shared" si="7"/>
        <v>1.7782550770742676</v>
      </c>
      <c r="AB29" s="5">
        <f t="shared" si="8"/>
        <v>0.19138125801010092</v>
      </c>
      <c r="AC29" s="5">
        <f t="shared" si="9"/>
        <v>0.31417325626750819</v>
      </c>
      <c r="AD29" s="8">
        <f t="shared" si="10"/>
        <v>100</v>
      </c>
      <c r="AE29" s="4"/>
      <c r="AF29" s="35">
        <v>10.946247999999999</v>
      </c>
      <c r="AG29" s="31">
        <v>40.642559999999996</v>
      </c>
      <c r="AH29" s="31">
        <v>36.666032000000001</v>
      </c>
      <c r="AI29" s="31">
        <v>311.11</v>
      </c>
      <c r="AJ29" s="31">
        <v>598.28</v>
      </c>
      <c r="AK29" s="31">
        <v>31.23</v>
      </c>
      <c r="AL29" s="31">
        <v>329.37</v>
      </c>
      <c r="AM29" s="31">
        <v>165.03854999999999</v>
      </c>
      <c r="AN29" s="31">
        <v>32.94</v>
      </c>
      <c r="AO29" s="32">
        <v>10.87</v>
      </c>
      <c r="AP29" s="31">
        <v>21.08</v>
      </c>
      <c r="AQ29" s="31">
        <v>25.19</v>
      </c>
      <c r="AR29" s="31">
        <v>114.31</v>
      </c>
      <c r="AS29" s="31">
        <v>6.76</v>
      </c>
      <c r="AT29" s="31">
        <v>22.724239999999998</v>
      </c>
      <c r="AU29" s="31">
        <v>37.46</v>
      </c>
      <c r="AV29" s="31">
        <v>3.56</v>
      </c>
      <c r="AW29" s="31">
        <v>23.23</v>
      </c>
      <c r="AX29" s="31">
        <v>1.92</v>
      </c>
      <c r="AY29" s="31">
        <f t="shared" si="11"/>
        <v>1823.3276299999998</v>
      </c>
      <c r="AZ29" s="33">
        <f t="shared" si="12"/>
        <v>0.18233276299999998</v>
      </c>
      <c r="BA29" s="33">
        <f t="shared" si="13"/>
        <v>98.885832763000025</v>
      </c>
      <c r="BB29" s="33">
        <f t="shared" si="14"/>
        <v>98.93096145626599</v>
      </c>
      <c r="BC29" s="33">
        <f t="shared" si="15"/>
        <v>100.16338972508927</v>
      </c>
      <c r="BD29" s="51">
        <f t="shared" si="16"/>
        <v>101.36479822508927</v>
      </c>
      <c r="BE29" s="22">
        <f t="shared" si="17"/>
        <v>13.929384910236756</v>
      </c>
      <c r="BF29" s="20">
        <f t="shared" si="18"/>
        <v>59.402107657512111</v>
      </c>
      <c r="BG29" s="20">
        <f t="shared" si="19"/>
        <v>56.240388437405464</v>
      </c>
      <c r="BH29" s="20">
        <f t="shared" si="20"/>
        <v>457.68139491971272</v>
      </c>
      <c r="BI29" s="20">
        <f t="shared" si="21"/>
        <v>667.9791408184069</v>
      </c>
      <c r="BJ29" s="20">
        <f t="shared" si="22"/>
        <v>34.153130923130924</v>
      </c>
      <c r="BK29" s="20">
        <f t="shared" si="23"/>
        <v>389.51517233508332</v>
      </c>
      <c r="BL29" s="20">
        <f t="shared" si="24"/>
        <v>222.93411676167506</v>
      </c>
      <c r="BM29" s="20">
        <f t="shared" si="25"/>
        <v>41.832188290872274</v>
      </c>
      <c r="BN29" s="20">
        <f t="shared" si="26"/>
        <v>15.549999138914599</v>
      </c>
      <c r="BO29" s="20">
        <f t="shared" si="27"/>
        <v>28.33645438898451</v>
      </c>
      <c r="BP29" s="20">
        <f t="shared" si="28"/>
        <v>31.532492053000976</v>
      </c>
      <c r="BQ29" s="20">
        <f t="shared" si="29"/>
        <v>142.28858344806486</v>
      </c>
      <c r="BR29" s="20">
        <f t="shared" si="30"/>
        <v>7.2820329166465561</v>
      </c>
      <c r="BS29" s="20">
        <f t="shared" si="31"/>
        <v>26.650391896911668</v>
      </c>
      <c r="BT29" s="20">
        <f t="shared" si="32"/>
        <v>46.047816026281957</v>
      </c>
      <c r="BU29" s="20">
        <f t="shared" si="33"/>
        <v>4.0509540678681946</v>
      </c>
      <c r="BV29" s="20">
        <f t="shared" si="34"/>
        <v>27.095224625623963</v>
      </c>
      <c r="BW29" s="20">
        <f t="shared" si="35"/>
        <v>2.1135890433978908</v>
      </c>
      <c r="BX29" s="21">
        <f t="shared" si="36"/>
        <v>2274.6145626597304</v>
      </c>
      <c r="BY29" s="23">
        <f t="shared" si="37"/>
        <v>0.22746145626597303</v>
      </c>
    </row>
    <row r="30" spans="1:77" x14ac:dyDescent="0.25">
      <c r="A30" s="191" t="s">
        <v>419</v>
      </c>
      <c r="B30" s="78" t="s">
        <v>100</v>
      </c>
      <c r="C30" s="169" t="s">
        <v>291</v>
      </c>
      <c r="D30" s="170">
        <v>47.070659999999997</v>
      </c>
      <c r="E30" s="170">
        <v>-120.25886</v>
      </c>
      <c r="F30" s="171" t="s">
        <v>325</v>
      </c>
      <c r="G30" s="68" t="s">
        <v>73</v>
      </c>
      <c r="H30" s="7">
        <v>54.484499999999997</v>
      </c>
      <c r="I30" s="5">
        <v>14.4124</v>
      </c>
      <c r="J30" s="5">
        <v>10.6136</v>
      </c>
      <c r="K30" s="5">
        <v>8.6724999999999994</v>
      </c>
      <c r="L30" s="5">
        <v>4.5445000000000002</v>
      </c>
      <c r="M30" s="5">
        <v>2.9197000000000002</v>
      </c>
      <c r="N30" s="5">
        <v>1.4081999999999999</v>
      </c>
      <c r="O30" s="6">
        <v>1.7565</v>
      </c>
      <c r="P30" s="6">
        <v>0.19120000000000001</v>
      </c>
      <c r="Q30" s="6">
        <v>0.31319999999999998</v>
      </c>
      <c r="R30" s="5">
        <v>0.30892240596095644</v>
      </c>
      <c r="S30" s="83">
        <f t="shared" si="0"/>
        <v>99.316299999999998</v>
      </c>
      <c r="T30" s="7">
        <f t="shared" si="38"/>
        <v>54.85957491368486</v>
      </c>
      <c r="U30" s="5">
        <f t="shared" si="1"/>
        <v>14.51161591803158</v>
      </c>
      <c r="V30" s="5">
        <f t="shared" si="2"/>
        <v>10.686664726736698</v>
      </c>
      <c r="W30" s="5">
        <f t="shared" si="3"/>
        <v>8.7322020655219745</v>
      </c>
      <c r="X30" s="5">
        <f t="shared" si="4"/>
        <v>4.5757846395808137</v>
      </c>
      <c r="Y30" s="5">
        <f t="shared" si="5"/>
        <v>2.9397994085562997</v>
      </c>
      <c r="Z30" s="5">
        <f t="shared" si="6"/>
        <v>1.4178941422505669</v>
      </c>
      <c r="AA30" s="5">
        <f t="shared" si="7"/>
        <v>1.7685918625643524</v>
      </c>
      <c r="AB30" s="5">
        <f t="shared" si="8"/>
        <v>0.19251623348835994</v>
      </c>
      <c r="AC30" s="5">
        <f t="shared" si="9"/>
        <v>0.31535608958448913</v>
      </c>
      <c r="AD30" s="8">
        <f t="shared" si="10"/>
        <v>100</v>
      </c>
      <c r="AE30" s="4"/>
      <c r="AF30" s="35">
        <v>12.327783999999998</v>
      </c>
      <c r="AG30" s="31">
        <v>40.079360000000001</v>
      </c>
      <c r="AH30" s="31">
        <v>36.688444000000004</v>
      </c>
      <c r="AI30" s="31">
        <v>309.73</v>
      </c>
      <c r="AJ30" s="31">
        <v>549.02</v>
      </c>
      <c r="AK30" s="31">
        <v>32.799999999999997</v>
      </c>
      <c r="AL30" s="31">
        <v>323.64999999999998</v>
      </c>
      <c r="AM30" s="31">
        <v>166.30368999999999</v>
      </c>
      <c r="AN30" s="31">
        <v>33.119999999999997</v>
      </c>
      <c r="AO30" s="32">
        <v>10.71</v>
      </c>
      <c r="AP30" s="31">
        <v>20.399999999999999</v>
      </c>
      <c r="AQ30" s="31">
        <v>23.94</v>
      </c>
      <c r="AR30" s="31">
        <v>114.85</v>
      </c>
      <c r="AS30" s="31">
        <v>6.67</v>
      </c>
      <c r="AT30" s="31">
        <v>20.326151999999997</v>
      </c>
      <c r="AU30" s="31">
        <v>40.94</v>
      </c>
      <c r="AV30" s="31">
        <v>3.44</v>
      </c>
      <c r="AW30" s="31">
        <v>23.28</v>
      </c>
      <c r="AX30" s="31">
        <v>1.51</v>
      </c>
      <c r="AY30" s="31">
        <f t="shared" si="11"/>
        <v>1769.7854300000001</v>
      </c>
      <c r="AZ30" s="33">
        <f t="shared" si="12"/>
        <v>0.17697854300000002</v>
      </c>
      <c r="BA30" s="33">
        <f t="shared" si="13"/>
        <v>99.493278543000002</v>
      </c>
      <c r="BB30" s="33">
        <f t="shared" si="14"/>
        <v>99.537724824286343</v>
      </c>
      <c r="BC30" s="33">
        <f t="shared" si="15"/>
        <v>99.846647230247299</v>
      </c>
      <c r="BD30" s="51">
        <f t="shared" si="16"/>
        <v>101.0247568302473</v>
      </c>
      <c r="BE30" s="22">
        <f t="shared" si="17"/>
        <v>15.687425355816725</v>
      </c>
      <c r="BF30" s="20">
        <f t="shared" si="18"/>
        <v>58.578949199169173</v>
      </c>
      <c r="BG30" s="20">
        <f t="shared" si="19"/>
        <v>56.274765202954008</v>
      </c>
      <c r="BH30" s="20">
        <f t="shared" si="20"/>
        <v>455.65124376742187</v>
      </c>
      <c r="BI30" s="20">
        <f t="shared" si="21"/>
        <v>612.98039027231687</v>
      </c>
      <c r="BJ30" s="20">
        <f t="shared" si="22"/>
        <v>35.870083070083069</v>
      </c>
      <c r="BK30" s="20">
        <f t="shared" si="23"/>
        <v>382.75066194932663</v>
      </c>
      <c r="BL30" s="20">
        <f t="shared" si="24"/>
        <v>224.64306820653366</v>
      </c>
      <c r="BM30" s="20">
        <f t="shared" si="25"/>
        <v>42.060779483718569</v>
      </c>
      <c r="BN30" s="20">
        <f t="shared" si="26"/>
        <v>15.321112307063053</v>
      </c>
      <c r="BO30" s="20">
        <f t="shared" si="27"/>
        <v>27.4223752151463</v>
      </c>
      <c r="BP30" s="20">
        <f t="shared" si="28"/>
        <v>29.967759418374094</v>
      </c>
      <c r="BQ30" s="20">
        <f t="shared" si="29"/>
        <v>142.96075416857883</v>
      </c>
      <c r="BR30" s="20">
        <f t="shared" si="30"/>
        <v>7.1850827742651671</v>
      </c>
      <c r="BS30" s="20">
        <f t="shared" si="31"/>
        <v>23.837977268159236</v>
      </c>
      <c r="BT30" s="20">
        <f t="shared" si="32"/>
        <v>50.325616340522778</v>
      </c>
      <c r="BU30" s="20">
        <f t="shared" si="33"/>
        <v>3.9144050543445474</v>
      </c>
      <c r="BV30" s="20">
        <f t="shared" si="34"/>
        <v>27.153544093178041</v>
      </c>
      <c r="BW30" s="20">
        <f t="shared" si="35"/>
        <v>1.6622497164222996</v>
      </c>
      <c r="BX30" s="21">
        <f t="shared" si="36"/>
        <v>2214.2482428633939</v>
      </c>
      <c r="BY30" s="23">
        <f t="shared" si="37"/>
        <v>0.22142482428633939</v>
      </c>
    </row>
    <row r="31" spans="1:77" x14ac:dyDescent="0.25">
      <c r="A31" s="191" t="s">
        <v>420</v>
      </c>
      <c r="B31" s="78" t="s">
        <v>101</v>
      </c>
      <c r="C31" s="169" t="s">
        <v>292</v>
      </c>
      <c r="D31" s="170">
        <v>47.016475</v>
      </c>
      <c r="E31" s="170">
        <v>-120.276566</v>
      </c>
      <c r="F31" s="171" t="s">
        <v>323</v>
      </c>
      <c r="G31" s="68" t="s">
        <v>73</v>
      </c>
      <c r="H31" s="7">
        <v>53.8797</v>
      </c>
      <c r="I31" s="5">
        <v>14.095800000000001</v>
      </c>
      <c r="J31" s="5">
        <v>11.647399999999999</v>
      </c>
      <c r="K31" s="5">
        <v>8.6710999999999991</v>
      </c>
      <c r="L31" s="5">
        <v>4.7430000000000003</v>
      </c>
      <c r="M31" s="5">
        <v>2.9112</v>
      </c>
      <c r="N31" s="5">
        <v>1.268</v>
      </c>
      <c r="O31" s="6">
        <v>1.8674999999999999</v>
      </c>
      <c r="P31" s="6">
        <v>0.20250000000000001</v>
      </c>
      <c r="Q31" s="6">
        <v>0.3508</v>
      </c>
      <c r="R31" s="5">
        <v>0.20858682426573247</v>
      </c>
      <c r="S31" s="83">
        <f t="shared" si="0"/>
        <v>99.637</v>
      </c>
      <c r="T31" s="7">
        <f t="shared" si="38"/>
        <v>54.075995864989913</v>
      </c>
      <c r="U31" s="5">
        <f t="shared" si="1"/>
        <v>14.147154169635778</v>
      </c>
      <c r="V31" s="5">
        <f t="shared" si="2"/>
        <v>11.689834097774922</v>
      </c>
      <c r="W31" s="5">
        <f t="shared" si="3"/>
        <v>8.7026907674859739</v>
      </c>
      <c r="X31" s="5">
        <f t="shared" si="4"/>
        <v>4.7602798157311037</v>
      </c>
      <c r="Y31" s="5">
        <f t="shared" si="5"/>
        <v>2.9218061563475417</v>
      </c>
      <c r="Z31" s="5">
        <f t="shared" si="6"/>
        <v>1.2726196091813282</v>
      </c>
      <c r="AA31" s="5">
        <f t="shared" si="7"/>
        <v>1.8743037225127213</v>
      </c>
      <c r="AB31" s="5">
        <f t="shared" si="8"/>
        <v>0.20323775304354808</v>
      </c>
      <c r="AC31" s="5">
        <f t="shared" si="9"/>
        <v>0.35207804329716874</v>
      </c>
      <c r="AD31" s="8">
        <f t="shared" si="10"/>
        <v>100</v>
      </c>
      <c r="AE31" s="4"/>
      <c r="AF31" s="35">
        <v>13.809092000000001</v>
      </c>
      <c r="AG31" s="31">
        <v>40.837120000000006</v>
      </c>
      <c r="AH31" s="31">
        <v>37.215126000000005</v>
      </c>
      <c r="AI31" s="31">
        <v>297.39999999999998</v>
      </c>
      <c r="AJ31" s="31">
        <v>508.06</v>
      </c>
      <c r="AK31" s="31">
        <v>28.29</v>
      </c>
      <c r="AL31" s="31">
        <v>314.51</v>
      </c>
      <c r="AM31" s="31">
        <v>167.93177999999997</v>
      </c>
      <c r="AN31" s="31">
        <v>35.42</v>
      </c>
      <c r="AO31" s="32">
        <v>11.45</v>
      </c>
      <c r="AP31" s="31">
        <v>20.71</v>
      </c>
      <c r="AQ31" s="31">
        <v>30.53</v>
      </c>
      <c r="AR31" s="31">
        <v>117.43</v>
      </c>
      <c r="AS31" s="31">
        <v>5.46</v>
      </c>
      <c r="AT31" s="31">
        <v>20.619367999999998</v>
      </c>
      <c r="AU31" s="31">
        <v>40.69</v>
      </c>
      <c r="AV31" s="31">
        <v>2.4</v>
      </c>
      <c r="AW31" s="31">
        <v>24.93</v>
      </c>
      <c r="AX31" s="31">
        <v>1.01</v>
      </c>
      <c r="AY31" s="31">
        <f t="shared" si="11"/>
        <v>1718.7024860000001</v>
      </c>
      <c r="AZ31" s="33">
        <f t="shared" si="12"/>
        <v>0.17187024860000003</v>
      </c>
      <c r="BA31" s="33">
        <f t="shared" si="13"/>
        <v>99.808870248600002</v>
      </c>
      <c r="BB31" s="33">
        <f t="shared" si="14"/>
        <v>99.852541669850908</v>
      </c>
      <c r="BC31" s="33">
        <f t="shared" si="15"/>
        <v>100.06112849411664</v>
      </c>
      <c r="BD31" s="51">
        <f t="shared" si="16"/>
        <v>101.35398989411665</v>
      </c>
      <c r="BE31" s="22">
        <f t="shared" si="17"/>
        <v>17.572428262987568</v>
      </c>
      <c r="BF31" s="20">
        <f t="shared" si="18"/>
        <v>59.686471488576053</v>
      </c>
      <c r="BG31" s="20">
        <f t="shared" si="19"/>
        <v>57.082619193344613</v>
      </c>
      <c r="BH31" s="20">
        <f t="shared" si="20"/>
        <v>437.51228455891015</v>
      </c>
      <c r="BI31" s="20">
        <f t="shared" si="21"/>
        <v>567.24858307849138</v>
      </c>
      <c r="BJ31" s="20">
        <f t="shared" si="22"/>
        <v>30.937946647946646</v>
      </c>
      <c r="BK31" s="20">
        <f t="shared" si="23"/>
        <v>371.94163661264554</v>
      </c>
      <c r="BL31" s="20">
        <f t="shared" si="24"/>
        <v>226.84229260688443</v>
      </c>
      <c r="BM31" s="20">
        <f t="shared" si="25"/>
        <v>44.981666947865698</v>
      </c>
      <c r="BN31" s="20">
        <f t="shared" si="26"/>
        <v>16.379713904376462</v>
      </c>
      <c r="BO31" s="20">
        <f t="shared" si="27"/>
        <v>27.839087779690193</v>
      </c>
      <c r="BP31" s="20">
        <f t="shared" si="28"/>
        <v>38.217029868127028</v>
      </c>
      <c r="BQ31" s="20">
        <f t="shared" si="29"/>
        <v>146.17223649992351</v>
      </c>
      <c r="BR31" s="20">
        <f t="shared" si="30"/>
        <v>5.8816419711376033</v>
      </c>
      <c r="BS31" s="20">
        <f t="shared" si="31"/>
        <v>24.181853292635516</v>
      </c>
      <c r="BT31" s="20">
        <f t="shared" si="32"/>
        <v>50.018303099557201</v>
      </c>
      <c r="BU31" s="20">
        <f t="shared" si="33"/>
        <v>2.7309802704729398</v>
      </c>
      <c r="BV31" s="20">
        <f t="shared" si="34"/>
        <v>29.078086522462563</v>
      </c>
      <c r="BW31" s="20">
        <f t="shared" si="35"/>
        <v>1.1118359030374321</v>
      </c>
      <c r="BX31" s="21">
        <f t="shared" si="36"/>
        <v>2155.4166985090724</v>
      </c>
      <c r="BY31" s="23">
        <f t="shared" si="37"/>
        <v>0.21554166985090722</v>
      </c>
    </row>
    <row r="32" spans="1:77" x14ac:dyDescent="0.25">
      <c r="A32" s="191" t="s">
        <v>400</v>
      </c>
      <c r="B32" s="78" t="s">
        <v>102</v>
      </c>
      <c r="C32" s="169" t="s">
        <v>292</v>
      </c>
      <c r="D32" s="170">
        <v>47.026215000000001</v>
      </c>
      <c r="E32" s="170">
        <v>-120.273805</v>
      </c>
      <c r="F32" s="171" t="s">
        <v>325</v>
      </c>
      <c r="G32" s="68" t="s">
        <v>73</v>
      </c>
      <c r="H32" s="7">
        <v>54.738932999999996</v>
      </c>
      <c r="I32" s="5">
        <v>14.240246999999998</v>
      </c>
      <c r="J32" s="5">
        <v>10.930581</v>
      </c>
      <c r="K32" s="5">
        <v>8.5132544999999986</v>
      </c>
      <c r="L32" s="5">
        <v>4.2838124999999998</v>
      </c>
      <c r="M32" s="5">
        <v>2.9344994999999998</v>
      </c>
      <c r="N32" s="5">
        <v>1.4071004999999996</v>
      </c>
      <c r="O32" s="6">
        <v>1.8053819999999998</v>
      </c>
      <c r="P32" s="6">
        <v>0.19356299999999999</v>
      </c>
      <c r="Q32" s="6">
        <v>0.34300649999999994</v>
      </c>
      <c r="R32" s="5">
        <v>0.43982407037153681</v>
      </c>
      <c r="S32" s="83">
        <f t="shared" si="0"/>
        <v>99.390379499999995</v>
      </c>
      <c r="T32" s="7">
        <f t="shared" si="38"/>
        <v>55.074679536765423</v>
      </c>
      <c r="U32" s="5">
        <f t="shared" si="1"/>
        <v>14.327590931474408</v>
      </c>
      <c r="V32" s="5">
        <f t="shared" si="2"/>
        <v>10.997624775142349</v>
      </c>
      <c r="W32" s="5">
        <f t="shared" si="3"/>
        <v>8.565471369389428</v>
      </c>
      <c r="X32" s="5">
        <f t="shared" si="4"/>
        <v>4.3100876780533879</v>
      </c>
      <c r="Y32" s="5">
        <f t="shared" si="5"/>
        <v>2.9524985363397271</v>
      </c>
      <c r="Z32" s="5">
        <f t="shared" si="6"/>
        <v>1.4157310869308029</v>
      </c>
      <c r="AA32" s="5">
        <f t="shared" si="7"/>
        <v>1.8164554850099952</v>
      </c>
      <c r="AB32" s="5">
        <f t="shared" si="8"/>
        <v>0.19475023737081112</v>
      </c>
      <c r="AC32" s="5">
        <f t="shared" si="9"/>
        <v>0.3451103635236647</v>
      </c>
      <c r="AD32" s="8">
        <f t="shared" si="10"/>
        <v>100</v>
      </c>
      <c r="AE32" s="4"/>
      <c r="AF32" s="35">
        <v>12.096017166599999</v>
      </c>
      <c r="AG32" s="31">
        <v>38.4685056</v>
      </c>
      <c r="AH32" s="31">
        <v>36.342570809999998</v>
      </c>
      <c r="AI32" s="31">
        <v>304.10294999999996</v>
      </c>
      <c r="AJ32" s="31">
        <v>568.54859999999996</v>
      </c>
      <c r="AK32" s="31">
        <v>33.838349999999998</v>
      </c>
      <c r="AL32" s="31">
        <v>323.17784999999998</v>
      </c>
      <c r="AM32" s="31">
        <v>172.88806964999995</v>
      </c>
      <c r="AN32" s="31">
        <v>35.355899999999998</v>
      </c>
      <c r="AO32" s="32">
        <v>11.668049999999997</v>
      </c>
      <c r="AP32" s="31">
        <v>21.77835</v>
      </c>
      <c r="AQ32" s="31">
        <v>25.808399999999995</v>
      </c>
      <c r="AR32" s="31">
        <v>117.0624</v>
      </c>
      <c r="AS32" s="31">
        <v>5.6380499999999998</v>
      </c>
      <c r="AT32" s="31">
        <v>23.911345919999995</v>
      </c>
      <c r="AU32" s="31">
        <v>42.652199999999993</v>
      </c>
      <c r="AV32" s="31">
        <v>3.9194999999999993</v>
      </c>
      <c r="AW32" s="31">
        <v>24.029549999999997</v>
      </c>
      <c r="AX32" s="31">
        <v>1.07535</v>
      </c>
      <c r="AY32" s="31">
        <f t="shared" si="11"/>
        <v>1802.3620091466</v>
      </c>
      <c r="AZ32" s="33">
        <f t="shared" si="12"/>
        <v>0.18023620091466</v>
      </c>
      <c r="BA32" s="33">
        <f t="shared" si="13"/>
        <v>99.570615700914658</v>
      </c>
      <c r="BB32" s="33">
        <f t="shared" si="14"/>
        <v>99.61551550549261</v>
      </c>
      <c r="BC32" s="33">
        <f t="shared" si="15"/>
        <v>100.05533957586415</v>
      </c>
      <c r="BD32" s="51">
        <f t="shared" si="16"/>
        <v>101.26863406686415</v>
      </c>
      <c r="BE32" s="22">
        <f t="shared" si="17"/>
        <v>15.392496040141134</v>
      </c>
      <c r="BF32" s="20">
        <f t="shared" si="18"/>
        <v>56.224566343134093</v>
      </c>
      <c r="BG32" s="20">
        <f t="shared" si="19"/>
        <v>55.744245768626207</v>
      </c>
      <c r="BH32" s="20">
        <f t="shared" si="20"/>
        <v>447.37315533155356</v>
      </c>
      <c r="BI32" s="20">
        <f t="shared" si="21"/>
        <v>634.78405653123627</v>
      </c>
      <c r="BJ32" s="20">
        <f t="shared" si="22"/>
        <v>37.005622727272723</v>
      </c>
      <c r="BK32" s="20">
        <f t="shared" si="23"/>
        <v>382.19229419082399</v>
      </c>
      <c r="BL32" s="20">
        <f t="shared" si="24"/>
        <v>233.53724997010519</v>
      </c>
      <c r="BM32" s="20">
        <f t="shared" si="25"/>
        <v>44.900263084190989</v>
      </c>
      <c r="BN32" s="20">
        <f t="shared" si="26"/>
        <v>16.69164373990915</v>
      </c>
      <c r="BO32" s="20">
        <f t="shared" si="27"/>
        <v>29.275200258175563</v>
      </c>
      <c r="BP32" s="20">
        <f t="shared" si="28"/>
        <v>32.306596582003579</v>
      </c>
      <c r="BQ32" s="20">
        <f t="shared" si="29"/>
        <v>145.71466250573656</v>
      </c>
      <c r="BR32" s="20">
        <f t="shared" si="30"/>
        <v>6.0734416694821176</v>
      </c>
      <c r="BS32" s="20">
        <f t="shared" si="31"/>
        <v>28.042598544577057</v>
      </c>
      <c r="BT32" s="20">
        <f t="shared" si="32"/>
        <v>52.430343265247814</v>
      </c>
      <c r="BU32" s="20">
        <f t="shared" si="33"/>
        <v>4.460032154216119</v>
      </c>
      <c r="BV32" s="20">
        <f t="shared" si="34"/>
        <v>28.027811231281195</v>
      </c>
      <c r="BW32" s="20">
        <f t="shared" si="35"/>
        <v>1.1837749884468343</v>
      </c>
      <c r="BX32" s="21">
        <f t="shared" si="36"/>
        <v>2251.36005492616</v>
      </c>
      <c r="BY32" s="23">
        <f t="shared" si="37"/>
        <v>0.225136005492616</v>
      </c>
    </row>
    <row r="33" spans="1:77" s="49" customFormat="1" x14ac:dyDescent="0.25">
      <c r="A33" s="191" t="s">
        <v>421</v>
      </c>
      <c r="B33" s="78" t="s">
        <v>103</v>
      </c>
      <c r="C33" s="169" t="s">
        <v>293</v>
      </c>
      <c r="D33" s="170">
        <v>47.025469999999999</v>
      </c>
      <c r="E33" s="170">
        <v>-120.25215</v>
      </c>
      <c r="F33" s="171" t="s">
        <v>325</v>
      </c>
      <c r="G33" s="68" t="s">
        <v>73</v>
      </c>
      <c r="H33" s="7">
        <v>54.232999999999997</v>
      </c>
      <c r="I33" s="5">
        <v>14.156000000000001</v>
      </c>
      <c r="J33" s="5">
        <v>11.018800000000001</v>
      </c>
      <c r="K33" s="5">
        <v>8.4917999999999996</v>
      </c>
      <c r="L33" s="5">
        <v>4.3440000000000003</v>
      </c>
      <c r="M33" s="5">
        <v>2.8717000000000001</v>
      </c>
      <c r="N33" s="5">
        <v>1.3080000000000001</v>
      </c>
      <c r="O33" s="6">
        <v>1.7791999999999999</v>
      </c>
      <c r="P33" s="6">
        <v>0.19109999999999999</v>
      </c>
      <c r="Q33" s="6">
        <v>0.3216</v>
      </c>
      <c r="R33" s="5">
        <v>0.85077420452594699</v>
      </c>
      <c r="S33" s="83">
        <f t="shared" si="0"/>
        <v>98.71520000000001</v>
      </c>
      <c r="T33" s="7">
        <f t="shared" si="38"/>
        <v>54.938854401348515</v>
      </c>
      <c r="U33" s="5">
        <f t="shared" si="1"/>
        <v>14.340243447817558</v>
      </c>
      <c r="V33" s="5">
        <f t="shared" si="2"/>
        <v>11.162212101074607</v>
      </c>
      <c r="W33" s="5">
        <f t="shared" si="3"/>
        <v>8.6023226412953608</v>
      </c>
      <c r="X33" s="5">
        <f t="shared" si="4"/>
        <v>4.40053811368462</v>
      </c>
      <c r="Y33" s="5">
        <f t="shared" si="5"/>
        <v>2.9090758059549087</v>
      </c>
      <c r="Z33" s="5">
        <f t="shared" si="6"/>
        <v>1.3250239071591812</v>
      </c>
      <c r="AA33" s="5">
        <f t="shared" si="7"/>
        <v>1.8023566786067389</v>
      </c>
      <c r="AB33" s="5">
        <f t="shared" si="8"/>
        <v>0.19358720845421978</v>
      </c>
      <c r="AC33" s="5">
        <f t="shared" si="9"/>
        <v>0.3257856946042757</v>
      </c>
      <c r="AD33" s="8">
        <f t="shared" si="10"/>
        <v>100</v>
      </c>
      <c r="AE33" s="50"/>
      <c r="AF33" s="35">
        <v>11.127811999999999</v>
      </c>
      <c r="AG33" s="31">
        <v>36.976640000000003</v>
      </c>
      <c r="AH33" s="31">
        <v>36.240204000000006</v>
      </c>
      <c r="AI33" s="31">
        <v>308.95</v>
      </c>
      <c r="AJ33" s="31">
        <v>562.04</v>
      </c>
      <c r="AK33" s="31">
        <v>31.9</v>
      </c>
      <c r="AL33" s="31">
        <v>321.35000000000002</v>
      </c>
      <c r="AM33" s="31">
        <v>168.54361</v>
      </c>
      <c r="AN33" s="31">
        <v>34.24</v>
      </c>
      <c r="AO33" s="32">
        <v>10.9</v>
      </c>
      <c r="AP33" s="31">
        <v>20.65</v>
      </c>
      <c r="AQ33" s="31">
        <v>25.17</v>
      </c>
      <c r="AR33" s="31">
        <v>115.39</v>
      </c>
      <c r="AS33" s="31">
        <v>6.48</v>
      </c>
      <c r="AT33" s="31">
        <v>20.074824</v>
      </c>
      <c r="AU33" s="31">
        <v>47.99</v>
      </c>
      <c r="AV33" s="31">
        <v>3.35</v>
      </c>
      <c r="AW33" s="31">
        <v>25.87</v>
      </c>
      <c r="AX33" s="31">
        <v>1.35</v>
      </c>
      <c r="AY33" s="31">
        <f t="shared" si="11"/>
        <v>1788.5930900000001</v>
      </c>
      <c r="AZ33" s="33">
        <f t="shared" si="12"/>
        <v>0.17885930899999999</v>
      </c>
      <c r="BA33" s="33">
        <f t="shared" si="13"/>
        <v>98.894059309000014</v>
      </c>
      <c r="BB33" s="33">
        <f t="shared" si="14"/>
        <v>98.938736093777209</v>
      </c>
      <c r="BC33" s="33">
        <f t="shared" si="15"/>
        <v>99.789510298303156</v>
      </c>
      <c r="BD33" s="51">
        <f t="shared" si="16"/>
        <v>101.01259709830316</v>
      </c>
      <c r="BE33" s="22">
        <f t="shared" si="17"/>
        <v>14.160429816385623</v>
      </c>
      <c r="BF33" s="20">
        <f t="shared" si="18"/>
        <v>54.04409441957074</v>
      </c>
      <c r="BG33" s="20">
        <f t="shared" si="19"/>
        <v>55.587229891983284</v>
      </c>
      <c r="BH33" s="20">
        <f t="shared" si="20"/>
        <v>454.50376702917049</v>
      </c>
      <c r="BI33" s="20">
        <f t="shared" si="21"/>
        <v>627.51720984418228</v>
      </c>
      <c r="BJ33" s="20">
        <f t="shared" si="22"/>
        <v>34.885842985842984</v>
      </c>
      <c r="BK33" s="20">
        <f t="shared" si="23"/>
        <v>380.03066651449444</v>
      </c>
      <c r="BL33" s="20">
        <f t="shared" si="24"/>
        <v>227.66875273185707</v>
      </c>
      <c r="BM33" s="20">
        <f t="shared" si="25"/>
        <v>43.483124683651091</v>
      </c>
      <c r="BN33" s="20">
        <f t="shared" si="26"/>
        <v>15.592915419886767</v>
      </c>
      <c r="BO33" s="20">
        <f t="shared" si="27"/>
        <v>27.758433734939761</v>
      </c>
      <c r="BP33" s="20">
        <f t="shared" si="28"/>
        <v>31.507456330846946</v>
      </c>
      <c r="BQ33" s="20">
        <f t="shared" si="29"/>
        <v>143.63292488909283</v>
      </c>
      <c r="BR33" s="20">
        <f t="shared" si="30"/>
        <v>6.9804102514600128</v>
      </c>
      <c r="BS33" s="20">
        <f t="shared" si="31"/>
        <v>23.543226390036715</v>
      </c>
      <c r="BT33" s="20">
        <f t="shared" si="32"/>
        <v>58.991849735752034</v>
      </c>
      <c r="BU33" s="20">
        <f t="shared" si="33"/>
        <v>3.811993294201812</v>
      </c>
      <c r="BV33" s="20">
        <f t="shared" si="34"/>
        <v>30.174492512479205</v>
      </c>
      <c r="BW33" s="20">
        <f t="shared" si="35"/>
        <v>1.486117296139142</v>
      </c>
      <c r="BX33" s="21">
        <f t="shared" si="36"/>
        <v>2235.3609377719727</v>
      </c>
      <c r="BY33" s="23">
        <f t="shared" si="37"/>
        <v>0.22353609377719727</v>
      </c>
    </row>
    <row r="34" spans="1:77" s="49" customFormat="1" x14ac:dyDescent="0.25">
      <c r="A34" s="191" t="s">
        <v>422</v>
      </c>
      <c r="B34" s="78" t="s">
        <v>106</v>
      </c>
      <c r="C34" s="169" t="s">
        <v>294</v>
      </c>
      <c r="D34" s="74">
        <v>47.034457000000003</v>
      </c>
      <c r="E34" s="74">
        <v>-120.259726</v>
      </c>
      <c r="F34" s="171" t="s">
        <v>322</v>
      </c>
      <c r="G34" s="68" t="s">
        <v>73</v>
      </c>
      <c r="H34" s="7">
        <v>53.123897999999997</v>
      </c>
      <c r="I34" s="5">
        <v>13.744480499999998</v>
      </c>
      <c r="J34" s="5">
        <v>11.961308999999998</v>
      </c>
      <c r="K34" s="5">
        <v>8.5760670000000001</v>
      </c>
      <c r="L34" s="5">
        <v>4.3281330000000002</v>
      </c>
      <c r="M34" s="5">
        <v>2.7872669999999999</v>
      </c>
      <c r="N34" s="5">
        <v>1.07535</v>
      </c>
      <c r="O34" s="6">
        <v>1.8940229999999998</v>
      </c>
      <c r="P34" s="6">
        <v>0.2015025</v>
      </c>
      <c r="Q34" s="6">
        <v>0.27959099999999998</v>
      </c>
      <c r="R34" s="5">
        <v>1.9717160728852612</v>
      </c>
      <c r="S34" s="83">
        <f t="shared" si="0"/>
        <v>97.971620999999985</v>
      </c>
      <c r="T34" s="7">
        <f t="shared" si="38"/>
        <v>54.223761389025093</v>
      </c>
      <c r="U34" s="5">
        <f t="shared" si="1"/>
        <v>14.029042655117447</v>
      </c>
      <c r="V34" s="5">
        <f t="shared" si="2"/>
        <v>12.208952835433845</v>
      </c>
      <c r="W34" s="5">
        <f t="shared" si="3"/>
        <v>8.7536236641424985</v>
      </c>
      <c r="X34" s="5">
        <f t="shared" si="4"/>
        <v>4.4177415417062464</v>
      </c>
      <c r="Y34" s="5">
        <f t="shared" si="5"/>
        <v>2.8449738521729677</v>
      </c>
      <c r="Z34" s="5">
        <f t="shared" si="6"/>
        <v>1.097613767154062</v>
      </c>
      <c r="AA34" s="5">
        <f t="shared" si="7"/>
        <v>1.9332363603537805</v>
      </c>
      <c r="AB34" s="5">
        <f t="shared" si="8"/>
        <v>0.20567435543400883</v>
      </c>
      <c r="AC34" s="5">
        <f t="shared" si="9"/>
        <v>0.2853795794600561</v>
      </c>
      <c r="AD34" s="8">
        <f t="shared" si="10"/>
        <v>100</v>
      </c>
      <c r="AE34" s="50"/>
      <c r="AF34" s="35">
        <v>9.5525975397000025</v>
      </c>
      <c r="AG34" s="31">
        <v>21.961420799999999</v>
      </c>
      <c r="AH34" s="31">
        <v>38.30216403</v>
      </c>
      <c r="AI34" s="31">
        <v>331.74044999999995</v>
      </c>
      <c r="AJ34" s="31">
        <v>480.69149999999996</v>
      </c>
      <c r="AK34" s="31">
        <v>24.81345</v>
      </c>
      <c r="AL34" s="31">
        <v>328.89629999999994</v>
      </c>
      <c r="AM34" s="31">
        <v>159.63147644999995</v>
      </c>
      <c r="AN34" s="31">
        <v>32.712749999999993</v>
      </c>
      <c r="AO34" s="32">
        <v>10.30125</v>
      </c>
      <c r="AP34" s="31">
        <v>20.5824</v>
      </c>
      <c r="AQ34" s="31">
        <v>26.260649999999995</v>
      </c>
      <c r="AR34" s="31">
        <v>115.02224999999999</v>
      </c>
      <c r="AS34" s="31">
        <v>6.6430499999999997</v>
      </c>
      <c r="AT34" s="31">
        <v>19.049091599999997</v>
      </c>
      <c r="AU34" s="31">
        <v>38.833199999999998</v>
      </c>
      <c r="AV34" s="31">
        <v>3.2361</v>
      </c>
      <c r="AW34" s="31">
        <v>21.908999999999999</v>
      </c>
      <c r="AX34" s="31">
        <v>2.0703</v>
      </c>
      <c r="AY34" s="31">
        <f t="shared" si="11"/>
        <v>1692.2094004196999</v>
      </c>
      <c r="AZ34" s="33">
        <f t="shared" si="12"/>
        <v>0.16922094004197</v>
      </c>
      <c r="BA34" s="33">
        <f t="shared" si="13"/>
        <v>98.140841940041952</v>
      </c>
      <c r="BB34" s="33">
        <f t="shared" si="14"/>
        <v>98.184440179096995</v>
      </c>
      <c r="BC34" s="33">
        <f t="shared" si="15"/>
        <v>100.15615625198225</v>
      </c>
      <c r="BD34" s="51">
        <f t="shared" si="16"/>
        <v>101.48386155098225</v>
      </c>
      <c r="BE34" s="22">
        <f t="shared" si="17"/>
        <v>12.155928499250336</v>
      </c>
      <c r="BF34" s="20">
        <f t="shared" si="18"/>
        <v>32.098240924624974</v>
      </c>
      <c r="BG34" s="20">
        <f t="shared" si="19"/>
        <v>58.74997826436249</v>
      </c>
      <c r="BH34" s="20">
        <f t="shared" si="20"/>
        <v>488.03134552824781</v>
      </c>
      <c r="BI34" s="20">
        <f t="shared" si="21"/>
        <v>536.69167474879862</v>
      </c>
      <c r="BJ34" s="20">
        <f t="shared" si="22"/>
        <v>27.135991242541241</v>
      </c>
      <c r="BK34" s="20">
        <f t="shared" si="23"/>
        <v>388.9549715361789</v>
      </c>
      <c r="BL34" s="20">
        <f t="shared" si="24"/>
        <v>215.6302403877329</v>
      </c>
      <c r="BM34" s="20">
        <f t="shared" si="25"/>
        <v>41.543591909903817</v>
      </c>
      <c r="BN34" s="20">
        <f t="shared" si="26"/>
        <v>14.736377978817297</v>
      </c>
      <c r="BO34" s="20">
        <f t="shared" si="27"/>
        <v>27.667563511187609</v>
      </c>
      <c r="BP34" s="20">
        <f t="shared" si="28"/>
        <v>32.872716849211585</v>
      </c>
      <c r="BQ34" s="20">
        <f t="shared" si="29"/>
        <v>143.17516418081686</v>
      </c>
      <c r="BR34" s="20">
        <f t="shared" si="30"/>
        <v>7.1560515927409627</v>
      </c>
      <c r="BS34" s="20">
        <f t="shared" si="31"/>
        <v>22.340274368699156</v>
      </c>
      <c r="BT34" s="20">
        <f t="shared" si="32"/>
        <v>47.735826196257669</v>
      </c>
      <c r="BU34" s="20">
        <f t="shared" si="33"/>
        <v>3.6823855221989503</v>
      </c>
      <c r="BV34" s="20">
        <f t="shared" si="34"/>
        <v>25.554424292845258</v>
      </c>
      <c r="BW34" s="20">
        <f t="shared" si="35"/>
        <v>2.2790434357013818</v>
      </c>
      <c r="BX34" s="21">
        <f t="shared" si="36"/>
        <v>2128.1917909701174</v>
      </c>
      <c r="BY34" s="23">
        <f t="shared" si="37"/>
        <v>0.21281917909701173</v>
      </c>
    </row>
    <row r="35" spans="1:77" x14ac:dyDescent="0.25">
      <c r="A35" s="191" t="s">
        <v>423</v>
      </c>
      <c r="B35" s="78" t="s">
        <v>107</v>
      </c>
      <c r="C35" s="169" t="s">
        <v>296</v>
      </c>
      <c r="D35" s="74">
        <v>47.036009999999997</v>
      </c>
      <c r="E35" s="74">
        <v>-120.262028</v>
      </c>
      <c r="F35" s="171" t="s">
        <v>322</v>
      </c>
      <c r="G35" s="68" t="s">
        <v>74</v>
      </c>
      <c r="H35" s="7">
        <v>53.498399999999997</v>
      </c>
      <c r="I35" s="5">
        <v>13.924799999999999</v>
      </c>
      <c r="J35" s="5">
        <v>11.963100000000001</v>
      </c>
      <c r="K35" s="5">
        <v>8.5984999999999996</v>
      </c>
      <c r="L35" s="5">
        <v>4.9640000000000004</v>
      </c>
      <c r="M35" s="5">
        <v>2.8732000000000002</v>
      </c>
      <c r="N35" s="5">
        <v>1.1912</v>
      </c>
      <c r="O35" s="6">
        <v>1.8885000000000001</v>
      </c>
      <c r="P35" s="6">
        <v>0.20780000000000001</v>
      </c>
      <c r="Q35" s="6">
        <v>0.30409999999999998</v>
      </c>
      <c r="R35" s="5">
        <v>0.17403411068590702</v>
      </c>
      <c r="S35" s="83">
        <f t="shared" si="0"/>
        <v>99.413599999999988</v>
      </c>
      <c r="T35" s="7">
        <f t="shared" si="38"/>
        <v>53.813965091295358</v>
      </c>
      <c r="U35" s="5">
        <f t="shared" si="1"/>
        <v>14.006936676672005</v>
      </c>
      <c r="V35" s="5">
        <f t="shared" si="2"/>
        <v>12.033665413987626</v>
      </c>
      <c r="W35" s="5">
        <f t="shared" si="3"/>
        <v>8.6492190203352468</v>
      </c>
      <c r="X35" s="5">
        <f t="shared" si="4"/>
        <v>4.9932805974232917</v>
      </c>
      <c r="Y35" s="5">
        <f t="shared" si="5"/>
        <v>2.8901478268566883</v>
      </c>
      <c r="Z35" s="5">
        <f t="shared" si="6"/>
        <v>1.1982263996072975</v>
      </c>
      <c r="AA35" s="5">
        <f t="shared" si="7"/>
        <v>1.8996394859455854</v>
      </c>
      <c r="AB35" s="5">
        <f t="shared" si="8"/>
        <v>0.20902572686232068</v>
      </c>
      <c r="AC35" s="5">
        <f t="shared" si="9"/>
        <v>0.30589376101458959</v>
      </c>
      <c r="AD35" s="8">
        <f t="shared" si="10"/>
        <v>100</v>
      </c>
      <c r="AE35" s="4"/>
      <c r="AF35" s="35">
        <v>13.240464000000003</v>
      </c>
      <c r="AG35" s="31">
        <v>35.40992</v>
      </c>
      <c r="AH35" s="31">
        <v>37.696984</v>
      </c>
      <c r="AI35" s="31">
        <v>317.13</v>
      </c>
      <c r="AJ35" s="31">
        <v>504.74</v>
      </c>
      <c r="AK35" s="31">
        <v>26.21</v>
      </c>
      <c r="AL35" s="31">
        <v>311.26</v>
      </c>
      <c r="AM35" s="31">
        <v>162.47716</v>
      </c>
      <c r="AN35" s="31">
        <v>33.32</v>
      </c>
      <c r="AO35" s="32">
        <v>11.27</v>
      </c>
      <c r="AP35" s="31">
        <v>19.579999999999998</v>
      </c>
      <c r="AQ35" s="31">
        <v>27.6</v>
      </c>
      <c r="AR35" s="31">
        <v>115.49</v>
      </c>
      <c r="AS35" s="31">
        <v>6.21</v>
      </c>
      <c r="AT35" s="31">
        <v>19.383672000000001</v>
      </c>
      <c r="AU35" s="31">
        <v>39.51</v>
      </c>
      <c r="AV35" s="31">
        <v>2.2999999999999998</v>
      </c>
      <c r="AW35" s="31">
        <v>22.52</v>
      </c>
      <c r="AX35" s="31">
        <v>1.5</v>
      </c>
      <c r="AY35" s="31">
        <f t="shared" si="11"/>
        <v>1706.8481999999997</v>
      </c>
      <c r="AZ35" s="33">
        <f t="shared" si="12"/>
        <v>0.17068481999999996</v>
      </c>
      <c r="BA35" s="33">
        <f t="shared" si="13"/>
        <v>99.584284819999993</v>
      </c>
      <c r="BB35" s="33">
        <f t="shared" si="14"/>
        <v>99.628032906394054</v>
      </c>
      <c r="BC35" s="33">
        <f t="shared" si="15"/>
        <v>99.802067017079963</v>
      </c>
      <c r="BD35" s="51">
        <f t="shared" si="16"/>
        <v>101.12997111707996</v>
      </c>
      <c r="BE35" s="22">
        <f t="shared" si="17"/>
        <v>16.848834362800208</v>
      </c>
      <c r="BF35" s="20">
        <f t="shared" si="18"/>
        <v>51.754217253634899</v>
      </c>
      <c r="BG35" s="20">
        <f t="shared" si="19"/>
        <v>57.821719652638137</v>
      </c>
      <c r="BH35" s="20">
        <f t="shared" si="20"/>
        <v>466.53756154057561</v>
      </c>
      <c r="BI35" s="20">
        <f t="shared" si="21"/>
        <v>563.54180573758561</v>
      </c>
      <c r="BJ35" s="20">
        <f t="shared" si="22"/>
        <v>28.663258453258454</v>
      </c>
      <c r="BK35" s="20">
        <f t="shared" si="23"/>
        <v>368.09816480255648</v>
      </c>
      <c r="BL35" s="20">
        <f t="shared" si="24"/>
        <v>219.47419047577287</v>
      </c>
      <c r="BM35" s="20">
        <f t="shared" si="25"/>
        <v>42.31476969799224</v>
      </c>
      <c r="BN35" s="20">
        <f t="shared" si="26"/>
        <v>16.122216218543471</v>
      </c>
      <c r="BO35" s="20">
        <f t="shared" si="27"/>
        <v>26.320103270223751</v>
      </c>
      <c r="BP35" s="20">
        <f t="shared" si="28"/>
        <v>34.549296572561609</v>
      </c>
      <c r="BQ35" s="20">
        <f t="shared" si="29"/>
        <v>143.75740094844727</v>
      </c>
      <c r="BR35" s="20">
        <f t="shared" si="30"/>
        <v>6.6895598243158458</v>
      </c>
      <c r="BS35" s="20">
        <f t="shared" si="31"/>
        <v>22.73266147519977</v>
      </c>
      <c r="BT35" s="20">
        <f t="shared" si="32"/>
        <v>48.56778460219968</v>
      </c>
      <c r="BU35" s="20">
        <f t="shared" si="33"/>
        <v>2.6171894258699004</v>
      </c>
      <c r="BV35" s="20">
        <f t="shared" si="34"/>
        <v>26.267088186356073</v>
      </c>
      <c r="BW35" s="20">
        <f t="shared" si="35"/>
        <v>1.6512414401546023</v>
      </c>
      <c r="BX35" s="21">
        <f t="shared" si="36"/>
        <v>2144.3290639406864</v>
      </c>
      <c r="BY35" s="23">
        <f t="shared" si="37"/>
        <v>0.21443290639406865</v>
      </c>
    </row>
    <row r="36" spans="1:77" x14ac:dyDescent="0.25">
      <c r="A36" s="191" t="s">
        <v>424</v>
      </c>
      <c r="B36" s="78" t="s">
        <v>108</v>
      </c>
      <c r="C36" s="169" t="s">
        <v>296</v>
      </c>
      <c r="D36" s="74">
        <v>47.036839999999998</v>
      </c>
      <c r="E36" s="74">
        <v>-120.261557</v>
      </c>
      <c r="F36" s="171" t="s">
        <v>323</v>
      </c>
      <c r="G36" s="68" t="s">
        <v>131</v>
      </c>
      <c r="H36" s="7">
        <v>53.800865999999992</v>
      </c>
      <c r="I36" s="5">
        <v>14.056030499999999</v>
      </c>
      <c r="J36" s="5">
        <v>11.584132499999999</v>
      </c>
      <c r="K36" s="5">
        <v>8.8024934999999989</v>
      </c>
      <c r="L36" s="5">
        <v>5.0145479999999996</v>
      </c>
      <c r="M36" s="5">
        <v>2.8681694999999996</v>
      </c>
      <c r="N36" s="5">
        <v>1.1408759999999998</v>
      </c>
      <c r="O36" s="6">
        <v>1.8340244999999997</v>
      </c>
      <c r="P36" s="6">
        <v>0.20059799999999997</v>
      </c>
      <c r="Q36" s="6">
        <v>0.31808249999999999</v>
      </c>
      <c r="R36" s="5">
        <v>0.22831050228315264</v>
      </c>
      <c r="S36" s="83">
        <f t="shared" si="0"/>
        <v>99.619820999999988</v>
      </c>
      <c r="T36" s="7">
        <f t="shared" si="38"/>
        <v>54.006186178551751</v>
      </c>
      <c r="U36" s="5">
        <f t="shared" si="1"/>
        <v>14.109672511858859</v>
      </c>
      <c r="V36" s="5">
        <f t="shared" si="2"/>
        <v>11.628341010570578</v>
      </c>
      <c r="W36" s="5">
        <f t="shared" si="3"/>
        <v>8.8360864450860639</v>
      </c>
      <c r="X36" s="5">
        <f t="shared" si="4"/>
        <v>5.0336850133468927</v>
      </c>
      <c r="Y36" s="5">
        <f t="shared" si="5"/>
        <v>2.879115291724927</v>
      </c>
      <c r="Z36" s="5">
        <f t="shared" si="6"/>
        <v>1.1452299236715151</v>
      </c>
      <c r="AA36" s="5">
        <f t="shared" si="7"/>
        <v>1.8410236854370579</v>
      </c>
      <c r="AB36" s="5">
        <f t="shared" si="8"/>
        <v>0.20136354189995986</v>
      </c>
      <c r="AC36" s="5">
        <f t="shared" si="9"/>
        <v>0.31929639785239128</v>
      </c>
      <c r="AD36" s="8">
        <f t="shared" si="10"/>
        <v>100</v>
      </c>
      <c r="AE36" s="4"/>
      <c r="AF36" s="35">
        <v>14.247300574</v>
      </c>
      <c r="AG36" s="31">
        <v>42.265958399999995</v>
      </c>
      <c r="AH36" s="31">
        <v>37.998089219999997</v>
      </c>
      <c r="AI36" s="31">
        <v>309.00734999999997</v>
      </c>
      <c r="AJ36" s="31">
        <v>507.27374999999995</v>
      </c>
      <c r="AK36" s="31">
        <v>24.592349999999996</v>
      </c>
      <c r="AL36" s="31">
        <v>315.95189999999997</v>
      </c>
      <c r="AM36" s="31">
        <v>162.40368854999997</v>
      </c>
      <c r="AN36" s="31">
        <v>34.260449999999999</v>
      </c>
      <c r="AO36" s="32">
        <v>10.974599999999999</v>
      </c>
      <c r="AP36" s="31">
        <v>20.803499999999996</v>
      </c>
      <c r="AQ36" s="31">
        <v>32.210249999999995</v>
      </c>
      <c r="AR36" s="31">
        <v>115.71569999999998</v>
      </c>
      <c r="AS36" s="31">
        <v>4.8541499999999997</v>
      </c>
      <c r="AT36" s="31">
        <v>21.995912399999995</v>
      </c>
      <c r="AU36" s="31">
        <v>41.174849999999992</v>
      </c>
      <c r="AV36" s="31">
        <v>2.1205499999999997</v>
      </c>
      <c r="AW36" s="31">
        <v>22.7331</v>
      </c>
      <c r="AX36" s="31">
        <v>0.83414999999999984</v>
      </c>
      <c r="AY36" s="31">
        <f t="shared" si="11"/>
        <v>1721.4175991439995</v>
      </c>
      <c r="AZ36" s="33">
        <f t="shared" si="12"/>
        <v>0.17214175991439995</v>
      </c>
      <c r="BA36" s="33">
        <f t="shared" si="13"/>
        <v>99.791962759914384</v>
      </c>
      <c r="BB36" s="33">
        <f t="shared" si="14"/>
        <v>99.836029192960339</v>
      </c>
      <c r="BC36" s="33">
        <f t="shared" si="15"/>
        <v>100.06433969524349</v>
      </c>
      <c r="BD36" s="51">
        <f t="shared" si="16"/>
        <v>101.3501784027435</v>
      </c>
      <c r="BE36" s="22">
        <f t="shared" si="17"/>
        <v>18.130060055928123</v>
      </c>
      <c r="BF36" s="20">
        <f t="shared" si="18"/>
        <v>61.774824497392103</v>
      </c>
      <c r="BG36" s="20">
        <f t="shared" si="19"/>
        <v>58.283571497782717</v>
      </c>
      <c r="BH36" s="20">
        <f t="shared" si="20"/>
        <v>454.5881359919124</v>
      </c>
      <c r="BI36" s="20">
        <f t="shared" si="21"/>
        <v>566.37073558322402</v>
      </c>
      <c r="BJ36" s="20">
        <f t="shared" si="22"/>
        <v>26.894196261846258</v>
      </c>
      <c r="BK36" s="20">
        <f t="shared" si="23"/>
        <v>373.64683722894313</v>
      </c>
      <c r="BL36" s="20">
        <f t="shared" si="24"/>
        <v>219.37494522178247</v>
      </c>
      <c r="BM36" s="20">
        <f t="shared" si="25"/>
        <v>43.509095183060566</v>
      </c>
      <c r="BN36" s="20">
        <f t="shared" si="26"/>
        <v>15.699633905237549</v>
      </c>
      <c r="BO36" s="20">
        <f t="shared" si="27"/>
        <v>27.964773666092938</v>
      </c>
      <c r="BP36" s="20">
        <f t="shared" si="28"/>
        <v>40.32034347559248</v>
      </c>
      <c r="BQ36" s="20">
        <f t="shared" si="29"/>
        <v>144.03834341441024</v>
      </c>
      <c r="BR36" s="20">
        <f t="shared" si="30"/>
        <v>5.2290059293402189</v>
      </c>
      <c r="BS36" s="20">
        <f t="shared" si="31"/>
        <v>25.796228414685761</v>
      </c>
      <c r="BT36" s="20">
        <f t="shared" si="32"/>
        <v>50.614306399085834</v>
      </c>
      <c r="BU36" s="20">
        <f t="shared" si="33"/>
        <v>2.4129917552297466</v>
      </c>
      <c r="BV36" s="20">
        <f t="shared" si="34"/>
        <v>26.51564575707155</v>
      </c>
      <c r="BW36" s="20">
        <f t="shared" si="35"/>
        <v>0.91825536486997406</v>
      </c>
      <c r="BX36" s="21">
        <f t="shared" si="36"/>
        <v>2162.081929603487</v>
      </c>
      <c r="BY36" s="23">
        <f t="shared" si="37"/>
        <v>0.21620819296034871</v>
      </c>
    </row>
    <row r="37" spans="1:77" x14ac:dyDescent="0.25">
      <c r="A37" s="191" t="s">
        <v>356</v>
      </c>
      <c r="B37" s="78" t="s">
        <v>109</v>
      </c>
      <c r="C37" s="169" t="s">
        <v>296</v>
      </c>
      <c r="D37" s="74">
        <v>47.037146</v>
      </c>
      <c r="E37" s="74">
        <v>-120.260918</v>
      </c>
      <c r="F37" s="171" t="s">
        <v>324</v>
      </c>
      <c r="G37" s="68" t="s">
        <v>73</v>
      </c>
      <c r="H37" s="7">
        <v>53.611992999999998</v>
      </c>
      <c r="I37" s="5">
        <v>14.325612000000001</v>
      </c>
      <c r="J37" s="5">
        <v>11.291260000000001</v>
      </c>
      <c r="K37" s="5">
        <v>9.1022599999999994</v>
      </c>
      <c r="L37" s="5">
        <v>5.1553935000000006</v>
      </c>
      <c r="M37" s="5">
        <v>2.7876914999999998</v>
      </c>
      <c r="N37" s="5">
        <v>1.134698</v>
      </c>
      <c r="O37" s="6">
        <v>1.7690105</v>
      </c>
      <c r="P37" s="6">
        <v>0.19531850000000001</v>
      </c>
      <c r="Q37" s="6">
        <v>0.27193349999999999</v>
      </c>
      <c r="R37" s="5">
        <v>0.30355594102322297</v>
      </c>
      <c r="S37" s="83">
        <f t="shared" si="0"/>
        <v>99.645170500000006</v>
      </c>
      <c r="T37" s="7">
        <f t="shared" si="38"/>
        <v>53.802901566614302</v>
      </c>
      <c r="U37" s="5">
        <f t="shared" si="1"/>
        <v>14.376624504847427</v>
      </c>
      <c r="V37" s="5">
        <f t="shared" si="2"/>
        <v>11.331467389079334</v>
      </c>
      <c r="W37" s="5">
        <f t="shared" si="3"/>
        <v>9.1346725128038173</v>
      </c>
      <c r="X37" s="5">
        <f t="shared" si="4"/>
        <v>5.1737514965665099</v>
      </c>
      <c r="Y37" s="5">
        <f t="shared" si="5"/>
        <v>2.7976182749368665</v>
      </c>
      <c r="Z37" s="5">
        <f t="shared" si="6"/>
        <v>1.13873858041118</v>
      </c>
      <c r="AA37" s="5">
        <f t="shared" si="7"/>
        <v>1.7753098229682893</v>
      </c>
      <c r="AB37" s="5">
        <f t="shared" si="8"/>
        <v>0.19601401555131062</v>
      </c>
      <c r="AC37" s="5">
        <f t="shared" si="9"/>
        <v>0.2729018362209536</v>
      </c>
      <c r="AD37" s="8">
        <f t="shared" si="10"/>
        <v>100</v>
      </c>
      <c r="AE37" s="4"/>
      <c r="AF37" s="35">
        <v>18.226166296100001</v>
      </c>
      <c r="AG37" s="31">
        <v>49.996441600000004</v>
      </c>
      <c r="AH37" s="31">
        <v>37.50849908</v>
      </c>
      <c r="AI37" s="31">
        <v>320.55914999999999</v>
      </c>
      <c r="AJ37" s="31">
        <v>453.06329999999997</v>
      </c>
      <c r="AK37" s="31">
        <v>25.024249999999999</v>
      </c>
      <c r="AL37" s="31">
        <v>313.12649999999996</v>
      </c>
      <c r="AM37" s="31">
        <v>155.41197529999999</v>
      </c>
      <c r="AN37" s="31">
        <v>31.899700000000003</v>
      </c>
      <c r="AO37" s="32">
        <v>10.0495</v>
      </c>
      <c r="AP37" s="31">
        <v>20.86515</v>
      </c>
      <c r="AQ37" s="31">
        <v>38.844799999999999</v>
      </c>
      <c r="AR37" s="31">
        <v>109.848</v>
      </c>
      <c r="AS37" s="31">
        <v>5.58195</v>
      </c>
      <c r="AT37" s="31">
        <v>18.619896679999997</v>
      </c>
      <c r="AU37" s="31">
        <v>36.96425</v>
      </c>
      <c r="AV37" s="31">
        <v>2.6367499999999997</v>
      </c>
      <c r="AW37" s="31">
        <v>22.467099999999999</v>
      </c>
      <c r="AX37" s="31">
        <v>1.6317999999999999</v>
      </c>
      <c r="AY37" s="31">
        <f t="shared" si="11"/>
        <v>1672.3251789561002</v>
      </c>
      <c r="AZ37" s="33">
        <f t="shared" si="12"/>
        <v>0.16723251789561003</v>
      </c>
      <c r="BA37" s="33">
        <f t="shared" si="13"/>
        <v>99.812403017895619</v>
      </c>
      <c r="BB37" s="33">
        <f t="shared" si="14"/>
        <v>99.856311924749349</v>
      </c>
      <c r="BC37" s="33">
        <f t="shared" si="15"/>
        <v>100.15986786577257</v>
      </c>
      <c r="BD37" s="51">
        <f t="shared" si="16"/>
        <v>101.41319772577256</v>
      </c>
      <c r="BE37" s="22">
        <f t="shared" si="17"/>
        <v>23.193270038862735</v>
      </c>
      <c r="BF37" s="20">
        <f t="shared" si="18"/>
        <v>73.073497496607445</v>
      </c>
      <c r="BG37" s="20">
        <f t="shared" si="19"/>
        <v>57.532611054374946</v>
      </c>
      <c r="BH37" s="20">
        <f t="shared" si="20"/>
        <v>471.58226648541483</v>
      </c>
      <c r="BI37" s="20">
        <f t="shared" si="21"/>
        <v>505.84481157710786</v>
      </c>
      <c r="BJ37" s="20">
        <f t="shared" si="22"/>
        <v>27.366522142272139</v>
      </c>
      <c r="BK37" s="20">
        <f t="shared" si="23"/>
        <v>370.30550022825838</v>
      </c>
      <c r="BL37" s="20">
        <f t="shared" si="24"/>
        <v>209.93053712416136</v>
      </c>
      <c r="BM37" s="20">
        <f t="shared" si="25"/>
        <v>40.51105819132782</v>
      </c>
      <c r="BN37" s="20">
        <f t="shared" si="26"/>
        <v>14.376238854325877</v>
      </c>
      <c r="BO37" s="20">
        <f t="shared" si="27"/>
        <v>28.047645697074014</v>
      </c>
      <c r="BP37" s="20">
        <f t="shared" si="28"/>
        <v>48.625380996443518</v>
      </c>
      <c r="BQ37" s="20">
        <f t="shared" si="29"/>
        <v>136.73446167966955</v>
      </c>
      <c r="BR37" s="20">
        <f t="shared" si="30"/>
        <v>6.0130094140643857</v>
      </c>
      <c r="BS37" s="20">
        <f t="shared" si="31"/>
        <v>21.836925837871998</v>
      </c>
      <c r="BT37" s="20">
        <f t="shared" si="32"/>
        <v>45.438413869447217</v>
      </c>
      <c r="BU37" s="20">
        <f t="shared" si="33"/>
        <v>3.0003800950706347</v>
      </c>
      <c r="BV37" s="20">
        <f t="shared" si="34"/>
        <v>26.20538618968386</v>
      </c>
      <c r="BW37" s="20">
        <f t="shared" si="35"/>
        <v>1.7963305213628531</v>
      </c>
      <c r="BX37" s="21">
        <f t="shared" si="36"/>
        <v>2111.414247493401</v>
      </c>
      <c r="BY37" s="23">
        <f t="shared" si="37"/>
        <v>0.21114142474934011</v>
      </c>
    </row>
    <row r="38" spans="1:77" x14ac:dyDescent="0.25">
      <c r="A38" s="191" t="s">
        <v>425</v>
      </c>
      <c r="B38" s="78" t="s">
        <v>110</v>
      </c>
      <c r="C38" s="169" t="s">
        <v>294</v>
      </c>
      <c r="D38" s="74">
        <v>47.038957000000003</v>
      </c>
      <c r="E38" s="74">
        <v>-120.258746</v>
      </c>
      <c r="F38" s="171" t="s">
        <v>325</v>
      </c>
      <c r="G38" s="68" t="s">
        <v>73</v>
      </c>
      <c r="H38" s="7">
        <v>54.499240499999992</v>
      </c>
      <c r="I38" s="5">
        <v>14.382655499999998</v>
      </c>
      <c r="J38" s="5">
        <v>10.874803499999999</v>
      </c>
      <c r="K38" s="5">
        <v>8.5919460000000001</v>
      </c>
      <c r="L38" s="5">
        <v>4.7426955</v>
      </c>
      <c r="M38" s="5">
        <v>2.9443484999999998</v>
      </c>
      <c r="N38" s="5">
        <v>1.3065</v>
      </c>
      <c r="O38" s="6">
        <v>1.7300069999999999</v>
      </c>
      <c r="P38" s="6">
        <v>0.19346249999999998</v>
      </c>
      <c r="Q38" s="6">
        <v>0.319992</v>
      </c>
      <c r="R38" s="5">
        <v>0.16705646508481015</v>
      </c>
      <c r="S38" s="83">
        <f t="shared" si="0"/>
        <v>99.58565099999997</v>
      </c>
      <c r="T38" s="7">
        <f t="shared" si="38"/>
        <v>54.725997121814274</v>
      </c>
      <c r="U38" s="5">
        <f t="shared" si="1"/>
        <v>14.442497845397428</v>
      </c>
      <c r="V38" s="5">
        <f t="shared" si="2"/>
        <v>10.920050620545727</v>
      </c>
      <c r="W38" s="5">
        <f t="shared" si="3"/>
        <v>8.6276947669900785</v>
      </c>
      <c r="X38" s="5">
        <f t="shared" si="4"/>
        <v>4.7624285751769611</v>
      </c>
      <c r="Y38" s="5">
        <f t="shared" si="5"/>
        <v>2.9565991389663164</v>
      </c>
      <c r="Z38" s="5">
        <f t="shared" si="6"/>
        <v>1.3119359936704138</v>
      </c>
      <c r="AA38" s="5">
        <f t="shared" si="7"/>
        <v>1.7372050919263464</v>
      </c>
      <c r="AB38" s="5">
        <f t="shared" si="8"/>
        <v>0.19426744521658049</v>
      </c>
      <c r="AC38" s="5">
        <f t="shared" si="9"/>
        <v>0.32132340029589213</v>
      </c>
      <c r="AD38" s="8">
        <f t="shared" si="10"/>
        <v>100</v>
      </c>
      <c r="AE38" s="4"/>
      <c r="AF38" s="35">
        <v>11.073963628000003</v>
      </c>
      <c r="AG38" s="31">
        <v>41.8954752</v>
      </c>
      <c r="AH38" s="31">
        <v>35.678111039999997</v>
      </c>
      <c r="AI38" s="31">
        <v>302.70599999999996</v>
      </c>
      <c r="AJ38" s="31">
        <v>556.04639999999995</v>
      </c>
      <c r="AK38" s="31">
        <v>31.315799999999996</v>
      </c>
      <c r="AL38" s="31">
        <v>322.38389999999993</v>
      </c>
      <c r="AM38" s="31">
        <v>164.38384004999995</v>
      </c>
      <c r="AN38" s="31">
        <v>32.200199999999995</v>
      </c>
      <c r="AO38" s="32">
        <v>10.974599999999999</v>
      </c>
      <c r="AP38" s="31">
        <v>21.959250000000001</v>
      </c>
      <c r="AQ38" s="31">
        <v>24.270749999999996</v>
      </c>
      <c r="AR38" s="31">
        <v>114.26849999999999</v>
      </c>
      <c r="AS38" s="31">
        <v>6.8741999999999992</v>
      </c>
      <c r="AT38" s="31">
        <v>21.175012319999997</v>
      </c>
      <c r="AU38" s="31">
        <v>42.33059999999999</v>
      </c>
      <c r="AV38" s="31">
        <v>3.2561999999999998</v>
      </c>
      <c r="AW38" s="31">
        <v>23.738099999999999</v>
      </c>
      <c r="AX38" s="31">
        <v>0.93464999999999998</v>
      </c>
      <c r="AY38" s="31">
        <f t="shared" si="11"/>
        <v>1767.4655522379994</v>
      </c>
      <c r="AZ38" s="33">
        <f t="shared" si="12"/>
        <v>0.17674655522379995</v>
      </c>
      <c r="BA38" s="33">
        <f t="shared" si="13"/>
        <v>99.762397555223771</v>
      </c>
      <c r="BB38" s="33">
        <f t="shared" si="14"/>
        <v>99.80656787685156</v>
      </c>
      <c r="BC38" s="33">
        <f t="shared" si="15"/>
        <v>99.973624341936372</v>
      </c>
      <c r="BD38" s="51">
        <f t="shared" si="16"/>
        <v>101.18072753043637</v>
      </c>
      <c r="BE38" s="22">
        <f t="shared" si="17"/>
        <v>14.091906364297058</v>
      </c>
      <c r="BF38" s="20">
        <f t="shared" si="18"/>
        <v>61.233335896976691</v>
      </c>
      <c r="BG38" s="20">
        <f t="shared" si="19"/>
        <v>54.725060612025977</v>
      </c>
      <c r="BH38" s="20">
        <f t="shared" si="20"/>
        <v>445.31806862706605</v>
      </c>
      <c r="BI38" s="20">
        <f t="shared" si="21"/>
        <v>620.82536024464832</v>
      </c>
      <c r="BJ38" s="20">
        <f t="shared" si="22"/>
        <v>34.246961811161803</v>
      </c>
      <c r="BK38" s="20">
        <f t="shared" si="23"/>
        <v>381.25336359278697</v>
      </c>
      <c r="BL38" s="20">
        <f t="shared" si="24"/>
        <v>222.0497343889607</v>
      </c>
      <c r="BM38" s="20">
        <f t="shared" si="25"/>
        <v>40.892678488273994</v>
      </c>
      <c r="BN38" s="20">
        <f t="shared" si="26"/>
        <v>15.699633905237549</v>
      </c>
      <c r="BO38" s="20">
        <f t="shared" si="27"/>
        <v>29.51837220309811</v>
      </c>
      <c r="BP38" s="20">
        <f t="shared" si="28"/>
        <v>30.381787673496358</v>
      </c>
      <c r="BQ38" s="20">
        <f t="shared" si="29"/>
        <v>142.23692588343275</v>
      </c>
      <c r="BR38" s="20">
        <f t="shared" si="30"/>
        <v>7.4050518750904963</v>
      </c>
      <c r="BS38" s="20">
        <f t="shared" si="31"/>
        <v>24.833498359018066</v>
      </c>
      <c r="BT38" s="20">
        <f t="shared" si="32"/>
        <v>52.035015512069691</v>
      </c>
      <c r="BU38" s="20">
        <f t="shared" si="33"/>
        <v>3.705257481964161</v>
      </c>
      <c r="BV38" s="20">
        <f t="shared" si="34"/>
        <v>27.687867054908487</v>
      </c>
      <c r="BW38" s="20">
        <f t="shared" si="35"/>
        <v>1.0288885413603326</v>
      </c>
      <c r="BX38" s="21">
        <f t="shared" si="36"/>
        <v>2209.1687685158731</v>
      </c>
      <c r="BY38" s="23">
        <f t="shared" si="37"/>
        <v>0.22091687685158731</v>
      </c>
    </row>
    <row r="39" spans="1:77" x14ac:dyDescent="0.25">
      <c r="A39" s="191" t="s">
        <v>426</v>
      </c>
      <c r="B39" s="78" t="s">
        <v>111</v>
      </c>
      <c r="C39" s="169" t="s">
        <v>297</v>
      </c>
      <c r="D39" s="74">
        <v>47.040247999999998</v>
      </c>
      <c r="E39" s="74">
        <v>-120.23754</v>
      </c>
      <c r="F39" s="171" t="s">
        <v>325</v>
      </c>
      <c r="G39" s="68" t="s">
        <v>131</v>
      </c>
      <c r="H39" s="7">
        <v>53.851500000000001</v>
      </c>
      <c r="I39" s="5">
        <v>14.147500000000001</v>
      </c>
      <c r="J39" s="5">
        <v>10.838100000000001</v>
      </c>
      <c r="K39" s="5">
        <v>8.3689999999999998</v>
      </c>
      <c r="L39" s="5">
        <v>4.1756000000000002</v>
      </c>
      <c r="M39" s="5">
        <v>2.7913999999999999</v>
      </c>
      <c r="N39" s="5">
        <v>1.1386000000000001</v>
      </c>
      <c r="O39" s="6">
        <v>1.7850999999999999</v>
      </c>
      <c r="P39" s="6">
        <v>0.1837</v>
      </c>
      <c r="Q39" s="6">
        <v>0.36420000000000002</v>
      </c>
      <c r="R39" s="5">
        <v>1.8488888888883754</v>
      </c>
      <c r="S39" s="83">
        <f t="shared" si="0"/>
        <v>97.644699999999986</v>
      </c>
      <c r="T39" s="7">
        <f t="shared" si="38"/>
        <v>55.150458755057883</v>
      </c>
      <c r="U39" s="5">
        <f t="shared" si="1"/>
        <v>14.488753613867422</v>
      </c>
      <c r="V39" s="5">
        <f t="shared" si="2"/>
        <v>11.099527163276656</v>
      </c>
      <c r="W39" s="5">
        <f t="shared" si="3"/>
        <v>8.5708696939004376</v>
      </c>
      <c r="X39" s="5">
        <f t="shared" si="4"/>
        <v>4.2763201689390211</v>
      </c>
      <c r="Y39" s="5">
        <f t="shared" si="5"/>
        <v>2.8587317079165588</v>
      </c>
      <c r="Z39" s="5">
        <f t="shared" si="6"/>
        <v>1.1660643127583989</v>
      </c>
      <c r="AA39" s="5">
        <f t="shared" si="7"/>
        <v>1.828158619976302</v>
      </c>
      <c r="AB39" s="5">
        <f t="shared" si="8"/>
        <v>0.1881310506356208</v>
      </c>
      <c r="AC39" s="5">
        <f t="shared" si="9"/>
        <v>0.37298491367170983</v>
      </c>
      <c r="AD39" s="8">
        <f t="shared" si="10"/>
        <v>100</v>
      </c>
      <c r="AE39" s="4"/>
      <c r="AF39" s="35">
        <v>7.4739560000000012</v>
      </c>
      <c r="AG39" s="31">
        <v>37.416960000000003</v>
      </c>
      <c r="AH39" s="31">
        <v>35.803170000000001</v>
      </c>
      <c r="AI39" s="31">
        <v>288.97000000000003</v>
      </c>
      <c r="AJ39" s="31">
        <v>650.45000000000005</v>
      </c>
      <c r="AK39" s="31">
        <v>28.54</v>
      </c>
      <c r="AL39" s="31">
        <v>335.7</v>
      </c>
      <c r="AM39" s="31">
        <v>170.19244</v>
      </c>
      <c r="AN39" s="31">
        <v>34.15</v>
      </c>
      <c r="AO39" s="32">
        <v>11.16</v>
      </c>
      <c r="AP39" s="31">
        <v>20.04</v>
      </c>
      <c r="AQ39" s="31">
        <v>23.74</v>
      </c>
      <c r="AR39" s="31">
        <v>116.72</v>
      </c>
      <c r="AS39" s="31">
        <v>8.36</v>
      </c>
      <c r="AT39" s="31">
        <v>22.546215999999998</v>
      </c>
      <c r="AU39" s="31">
        <v>43.86</v>
      </c>
      <c r="AV39" s="31">
        <v>3.23</v>
      </c>
      <c r="AW39" s="31">
        <v>25.55</v>
      </c>
      <c r="AX39" s="31">
        <v>1.81</v>
      </c>
      <c r="AY39" s="31">
        <f t="shared" si="11"/>
        <v>1865.7127419999999</v>
      </c>
      <c r="AZ39" s="33">
        <f t="shared" si="12"/>
        <v>0.1865712742</v>
      </c>
      <c r="BA39" s="33">
        <f t="shared" si="13"/>
        <v>97.831271274199992</v>
      </c>
      <c r="BB39" s="33">
        <f t="shared" si="14"/>
        <v>97.876167078752985</v>
      </c>
      <c r="BC39" s="33">
        <f t="shared" si="15"/>
        <v>99.725055967641367</v>
      </c>
      <c r="BD39" s="51">
        <f t="shared" si="16"/>
        <v>100.92808506764136</v>
      </c>
      <c r="BE39" s="22">
        <f t="shared" si="17"/>
        <v>9.5108031469937</v>
      </c>
      <c r="BF39" s="20">
        <f t="shared" si="18"/>
        <v>54.687654668820684</v>
      </c>
      <c r="BG39" s="20">
        <f t="shared" si="19"/>
        <v>54.916882963786819</v>
      </c>
      <c r="BH39" s="20">
        <f t="shared" si="20"/>
        <v>425.1107090416553</v>
      </c>
      <c r="BI39" s="20">
        <f t="shared" si="21"/>
        <v>726.22690403378488</v>
      </c>
      <c r="BJ39" s="20">
        <f t="shared" si="22"/>
        <v>31.211346671346671</v>
      </c>
      <c r="BK39" s="20">
        <f t="shared" si="23"/>
        <v>397.00107281442592</v>
      </c>
      <c r="BL39" s="20">
        <f t="shared" si="24"/>
        <v>229.89599272966456</v>
      </c>
      <c r="BM39" s="20">
        <f t="shared" si="25"/>
        <v>43.368829087227937</v>
      </c>
      <c r="BN39" s="20">
        <f t="shared" si="26"/>
        <v>15.964856521645533</v>
      </c>
      <c r="BO39" s="20">
        <f t="shared" si="27"/>
        <v>26.938450946643719</v>
      </c>
      <c r="BP39" s="20">
        <f t="shared" si="28"/>
        <v>29.717402196833788</v>
      </c>
      <c r="BQ39" s="20">
        <f t="shared" si="29"/>
        <v>145.28845647850696</v>
      </c>
      <c r="BR39" s="20">
        <f t="shared" si="30"/>
        <v>9.0055910034268063</v>
      </c>
      <c r="BS39" s="20">
        <f t="shared" si="31"/>
        <v>26.441610024908211</v>
      </c>
      <c r="BT39" s="20">
        <f t="shared" si="32"/>
        <v>53.91503499500071</v>
      </c>
      <c r="BU39" s="20">
        <f t="shared" si="33"/>
        <v>3.6754442806781649</v>
      </c>
      <c r="BV39" s="20">
        <f t="shared" si="34"/>
        <v>29.801247920133115</v>
      </c>
      <c r="BW39" s="20">
        <f t="shared" si="35"/>
        <v>1.9924980044532201</v>
      </c>
      <c r="BX39" s="21">
        <f t="shared" si="36"/>
        <v>2314.6707875299367</v>
      </c>
      <c r="BY39" s="23">
        <f t="shared" si="37"/>
        <v>0.23146707875299366</v>
      </c>
    </row>
    <row r="40" spans="1:77" x14ac:dyDescent="0.25">
      <c r="A40" s="191" t="s">
        <v>326</v>
      </c>
      <c r="B40" s="78" t="s">
        <v>112</v>
      </c>
      <c r="C40" s="169" t="s">
        <v>273</v>
      </c>
      <c r="D40" s="74">
        <v>47.124653000000002</v>
      </c>
      <c r="E40" s="74">
        <v>-120.370518</v>
      </c>
      <c r="F40" s="171" t="s">
        <v>320</v>
      </c>
      <c r="G40" s="68" t="s">
        <v>105</v>
      </c>
      <c r="H40" s="7">
        <v>55.134284000000001</v>
      </c>
      <c r="I40" s="5">
        <v>14.046878</v>
      </c>
      <c r="J40" s="5">
        <v>10.714685999999999</v>
      </c>
      <c r="K40" s="5">
        <v>7.8688089999999997</v>
      </c>
      <c r="L40" s="5">
        <v>4.1139320000000001</v>
      </c>
      <c r="M40" s="5">
        <v>2.9707129999999999</v>
      </c>
      <c r="N40" s="5">
        <v>1.5339879999999999</v>
      </c>
      <c r="O40" s="6">
        <v>1.8355739999999998</v>
      </c>
      <c r="P40" s="6">
        <v>0.17988100000000001</v>
      </c>
      <c r="Q40" s="6">
        <v>0.29401100000000002</v>
      </c>
      <c r="R40" s="5">
        <v>1.2086014754355385</v>
      </c>
      <c r="S40" s="83">
        <f t="shared" si="0"/>
        <v>98.692755999999989</v>
      </c>
      <c r="T40" s="7">
        <f t="shared" si="38"/>
        <v>55.864570242622477</v>
      </c>
      <c r="U40" s="5">
        <f t="shared" si="1"/>
        <v>14.232937217803505</v>
      </c>
      <c r="V40" s="5">
        <f t="shared" si="2"/>
        <v>10.856608361408004</v>
      </c>
      <c r="W40" s="5">
        <f t="shared" si="3"/>
        <v>7.9730360351878318</v>
      </c>
      <c r="X40" s="5">
        <f t="shared" si="4"/>
        <v>4.1684234656492931</v>
      </c>
      <c r="Y40" s="5">
        <f t="shared" si="5"/>
        <v>3.0100618529692293</v>
      </c>
      <c r="Z40" s="5">
        <f t="shared" si="6"/>
        <v>1.5543065795021471</v>
      </c>
      <c r="AA40" s="5">
        <f t="shared" si="7"/>
        <v>1.8598872646742179</v>
      </c>
      <c r="AB40" s="5">
        <f t="shared" si="8"/>
        <v>0.1822636303722231</v>
      </c>
      <c r="AC40" s="5">
        <f t="shared" si="9"/>
        <v>0.29790534981108446</v>
      </c>
      <c r="AD40" s="8">
        <f t="shared" si="10"/>
        <v>100</v>
      </c>
      <c r="AE40" s="4"/>
      <c r="AF40" s="35">
        <v>13.634744951199998</v>
      </c>
      <c r="AG40" s="31">
        <v>16.9822208</v>
      </c>
      <c r="AH40" s="31">
        <v>33.773091040000004</v>
      </c>
      <c r="AI40" s="31">
        <v>321.26079999999996</v>
      </c>
      <c r="AJ40" s="31">
        <v>627.38169999999991</v>
      </c>
      <c r="AK40" s="31">
        <v>42.127099999999999</v>
      </c>
      <c r="AL40" s="31">
        <v>333.3</v>
      </c>
      <c r="AM40" s="31">
        <v>167.10788350000001</v>
      </c>
      <c r="AN40" s="31">
        <v>31.148399999999999</v>
      </c>
      <c r="AO40" s="32">
        <v>10.837300000000001</v>
      </c>
      <c r="AP40" s="31">
        <v>21.270599999999998</v>
      </c>
      <c r="AQ40" s="31">
        <v>29.1082</v>
      </c>
      <c r="AR40" s="31">
        <v>112.6554</v>
      </c>
      <c r="AS40" s="31">
        <v>8.7163000000000004</v>
      </c>
      <c r="AT40" s="31">
        <v>21.914963839999999</v>
      </c>
      <c r="AU40" s="31">
        <v>44.429900000000004</v>
      </c>
      <c r="AV40" s="31">
        <v>3.6158000000000001</v>
      </c>
      <c r="AW40" s="31">
        <v>23.4724</v>
      </c>
      <c r="AX40" s="31">
        <v>0.70699999999999996</v>
      </c>
      <c r="AY40" s="31">
        <f t="shared" si="11"/>
        <v>1863.4438041312003</v>
      </c>
      <c r="AZ40" s="33">
        <f t="shared" si="12"/>
        <v>0.18634438041312004</v>
      </c>
      <c r="BA40" s="33">
        <f t="shared" si="13"/>
        <v>98.879100380413107</v>
      </c>
      <c r="BB40" s="33">
        <f t="shared" si="14"/>
        <v>98.924287846167559</v>
      </c>
      <c r="BC40" s="33">
        <f t="shared" si="15"/>
        <v>100.1328893216031</v>
      </c>
      <c r="BD40" s="51">
        <f t="shared" si="16"/>
        <v>101.32221946760311</v>
      </c>
      <c r="BE40" s="22">
        <f t="shared" si="17"/>
        <v>17.350567114701956</v>
      </c>
      <c r="BF40" s="20">
        <f t="shared" si="18"/>
        <v>24.82077182700208</v>
      </c>
      <c r="BG40" s="20">
        <f t="shared" si="19"/>
        <v>51.803035540400401</v>
      </c>
      <c r="BH40" s="20">
        <f t="shared" si="20"/>
        <v>472.61448065643282</v>
      </c>
      <c r="BI40" s="20">
        <f t="shared" si="21"/>
        <v>700.4711655599242</v>
      </c>
      <c r="BJ40" s="20">
        <f t="shared" si="22"/>
        <v>46.070200503100502</v>
      </c>
      <c r="BK40" s="20">
        <f t="shared" si="23"/>
        <v>394.16281670851407</v>
      </c>
      <c r="BL40" s="20">
        <f t="shared" si="24"/>
        <v>225.72937299791715</v>
      </c>
      <c r="BM40" s="20">
        <f t="shared" si="25"/>
        <v>39.556943951408805</v>
      </c>
      <c r="BN40" s="20">
        <f t="shared" si="26"/>
        <v>15.503220392654942</v>
      </c>
      <c r="BO40" s="20">
        <f t="shared" si="27"/>
        <v>28.592665404475042</v>
      </c>
      <c r="BP40" s="20">
        <f t="shared" si="28"/>
        <v>36.437240380197025</v>
      </c>
      <c r="BQ40" s="20">
        <f t="shared" si="29"/>
        <v>140.22900256998622</v>
      </c>
      <c r="BR40" s="20">
        <f t="shared" si="30"/>
        <v>9.3894058448766842</v>
      </c>
      <c r="BS40" s="20">
        <f t="shared" si="31"/>
        <v>25.701294069357136</v>
      </c>
      <c r="BT40" s="20">
        <f t="shared" si="32"/>
        <v>54.615586259105847</v>
      </c>
      <c r="BU40" s="20">
        <f t="shared" si="33"/>
        <v>4.1144493591566906</v>
      </c>
      <c r="BV40" s="20">
        <f t="shared" si="34"/>
        <v>27.377957404326125</v>
      </c>
      <c r="BW40" s="20">
        <f t="shared" si="35"/>
        <v>0.77828513212620243</v>
      </c>
      <c r="BX40" s="21">
        <f t="shared" si="36"/>
        <v>2315.3184616756644</v>
      </c>
      <c r="BY40" s="23">
        <f t="shared" si="37"/>
        <v>0.23153184616756645</v>
      </c>
    </row>
    <row r="41" spans="1:77" x14ac:dyDescent="0.25">
      <c r="A41" s="191" t="s">
        <v>327</v>
      </c>
      <c r="B41" s="78" t="s">
        <v>113</v>
      </c>
      <c r="C41" s="169" t="s">
        <v>280</v>
      </c>
      <c r="D41" s="74">
        <v>47.124845000000001</v>
      </c>
      <c r="E41" s="74">
        <v>-120.360719</v>
      </c>
      <c r="F41" s="171" t="s">
        <v>322</v>
      </c>
      <c r="G41" s="68" t="s">
        <v>74</v>
      </c>
      <c r="H41" s="7">
        <v>53.572600000000001</v>
      </c>
      <c r="I41" s="5">
        <v>13.911799999999999</v>
      </c>
      <c r="J41" s="5">
        <v>11.7599</v>
      </c>
      <c r="K41" s="5">
        <v>8.6257000000000001</v>
      </c>
      <c r="L41" s="5">
        <v>4.7990000000000004</v>
      </c>
      <c r="M41" s="5">
        <v>2.7991999999999999</v>
      </c>
      <c r="N41" s="5">
        <v>1.1840999999999999</v>
      </c>
      <c r="O41" s="6">
        <v>1.8903000000000001</v>
      </c>
      <c r="P41" s="6">
        <v>0.2019</v>
      </c>
      <c r="Q41" s="6">
        <v>0.2858</v>
      </c>
      <c r="R41" s="5">
        <v>0.77859414409488126</v>
      </c>
      <c r="S41" s="83">
        <f t="shared" si="0"/>
        <v>99.030299999999983</v>
      </c>
      <c r="T41" s="7">
        <f t="shared" si="38"/>
        <v>54.09718035793086</v>
      </c>
      <c r="U41" s="5">
        <f t="shared" si="1"/>
        <v>14.048023685680041</v>
      </c>
      <c r="V41" s="5">
        <f t="shared" si="2"/>
        <v>11.875052382957541</v>
      </c>
      <c r="W41" s="5">
        <f t="shared" si="3"/>
        <v>8.7101624452314113</v>
      </c>
      <c r="X41" s="5">
        <f t="shared" si="4"/>
        <v>4.8459915803547009</v>
      </c>
      <c r="Y41" s="5">
        <f t="shared" si="5"/>
        <v>2.8266096336171862</v>
      </c>
      <c r="Z41" s="5">
        <f t="shared" si="6"/>
        <v>1.1956946510310482</v>
      </c>
      <c r="AA41" s="5">
        <f t="shared" si="7"/>
        <v>1.9088097279317546</v>
      </c>
      <c r="AB41" s="5">
        <f t="shared" si="8"/>
        <v>0.2038769952226743</v>
      </c>
      <c r="AC41" s="5">
        <f t="shared" si="9"/>
        <v>0.288598540042795</v>
      </c>
      <c r="AD41" s="8">
        <f t="shared" si="10"/>
        <v>100</v>
      </c>
      <c r="AE41" s="4"/>
      <c r="AF41" s="35">
        <v>8.4348039999999997</v>
      </c>
      <c r="AG41" s="31">
        <v>20.817919999999997</v>
      </c>
      <c r="AH41" s="31">
        <v>37.865074</v>
      </c>
      <c r="AI41" s="31">
        <v>333.28</v>
      </c>
      <c r="AJ41" s="31">
        <v>463.67</v>
      </c>
      <c r="AK41" s="31">
        <v>26.56</v>
      </c>
      <c r="AL41" s="31">
        <v>321.45999999999998</v>
      </c>
      <c r="AM41" s="31">
        <v>157.27141999999998</v>
      </c>
      <c r="AN41" s="31">
        <v>32.54</v>
      </c>
      <c r="AO41" s="32">
        <v>10.59</v>
      </c>
      <c r="AP41" s="31">
        <v>21.9</v>
      </c>
      <c r="AQ41" s="31">
        <v>25.42</v>
      </c>
      <c r="AR41" s="31">
        <v>113.98</v>
      </c>
      <c r="AS41" s="31">
        <v>5.69</v>
      </c>
      <c r="AT41" s="31">
        <v>19.100927999999996</v>
      </c>
      <c r="AU41" s="31">
        <v>37.49</v>
      </c>
      <c r="AV41" s="31">
        <v>3.36</v>
      </c>
      <c r="AW41" s="31">
        <v>22.06</v>
      </c>
      <c r="AX41" s="31">
        <v>2.2799999999999998</v>
      </c>
      <c r="AY41" s="31">
        <f t="shared" si="11"/>
        <v>1663.7701460000001</v>
      </c>
      <c r="AZ41" s="33">
        <f t="shared" si="12"/>
        <v>0.16637701460000001</v>
      </c>
      <c r="BA41" s="33">
        <f t="shared" si="13"/>
        <v>99.196677014599985</v>
      </c>
      <c r="BB41" s="33">
        <f t="shared" si="14"/>
        <v>99.239816199684682</v>
      </c>
      <c r="BC41" s="33">
        <f t="shared" si="15"/>
        <v>100.01841034377956</v>
      </c>
      <c r="BD41" s="51">
        <f t="shared" si="16"/>
        <v>101.32375924377956</v>
      </c>
      <c r="BE41" s="22">
        <f t="shared" si="17"/>
        <v>10.733507185147335</v>
      </c>
      <c r="BF41" s="20">
        <f t="shared" si="18"/>
        <v>30.426929923840294</v>
      </c>
      <c r="BG41" s="20">
        <f t="shared" si="19"/>
        <v>58.079545394252158</v>
      </c>
      <c r="BH41" s="20">
        <f t="shared" si="20"/>
        <v>490.29621451847203</v>
      </c>
      <c r="BI41" s="20">
        <f t="shared" si="21"/>
        <v>517.68718363186258</v>
      </c>
      <c r="BJ41" s="20">
        <f t="shared" si="22"/>
        <v>29.046018486018482</v>
      </c>
      <c r="BK41" s="20">
        <f t="shared" si="23"/>
        <v>380.16075325268201</v>
      </c>
      <c r="BL41" s="20">
        <f t="shared" si="24"/>
        <v>212.44227551414161</v>
      </c>
      <c r="BM41" s="20">
        <f t="shared" si="25"/>
        <v>41.324207862324947</v>
      </c>
      <c r="BN41" s="20">
        <f t="shared" si="26"/>
        <v>15.14944718317439</v>
      </c>
      <c r="BO41" s="20">
        <f t="shared" si="27"/>
        <v>29.438726333907056</v>
      </c>
      <c r="BP41" s="20">
        <f t="shared" si="28"/>
        <v>31.820402857772326</v>
      </c>
      <c r="BQ41" s="20">
        <f t="shared" si="29"/>
        <v>141.8778124521952</v>
      </c>
      <c r="BR41" s="20">
        <f t="shared" si="30"/>
        <v>6.1294034461122644</v>
      </c>
      <c r="BS41" s="20">
        <f t="shared" si="31"/>
        <v>22.401066737311925</v>
      </c>
      <c r="BT41" s="20">
        <f t="shared" si="32"/>
        <v>46.084693615197828</v>
      </c>
      <c r="BU41" s="20">
        <f t="shared" si="33"/>
        <v>3.8233723786621159</v>
      </c>
      <c r="BV41" s="20">
        <f t="shared" si="34"/>
        <v>25.73054908485857</v>
      </c>
      <c r="BW41" s="20">
        <f t="shared" si="35"/>
        <v>2.5098869890349951</v>
      </c>
      <c r="BX41" s="21">
        <f t="shared" si="36"/>
        <v>2095.1619968469677</v>
      </c>
      <c r="BY41" s="23">
        <f t="shared" si="37"/>
        <v>0.20951619968469676</v>
      </c>
    </row>
    <row r="42" spans="1:77" x14ac:dyDescent="0.25">
      <c r="A42" s="191" t="s">
        <v>392</v>
      </c>
      <c r="B42" s="78" t="s">
        <v>114</v>
      </c>
      <c r="C42" s="169" t="s">
        <v>266</v>
      </c>
      <c r="D42" s="74">
        <v>47.100591000000001</v>
      </c>
      <c r="E42" s="74">
        <v>-120.33495499999999</v>
      </c>
      <c r="F42" s="171" t="s">
        <v>325</v>
      </c>
      <c r="G42" s="68" t="s">
        <v>73</v>
      </c>
      <c r="H42" s="7">
        <v>54.064087999999998</v>
      </c>
      <c r="I42" s="5">
        <v>14.247363</v>
      </c>
      <c r="J42" s="5">
        <v>10.787507</v>
      </c>
      <c r="K42" s="5">
        <v>8.6166129999999992</v>
      </c>
      <c r="L42" s="5">
        <v>4.5065189999999999</v>
      </c>
      <c r="M42" s="5">
        <v>2.801437</v>
      </c>
      <c r="N42" s="5">
        <v>1.2370480000000001</v>
      </c>
      <c r="O42" s="6">
        <v>1.755279</v>
      </c>
      <c r="P42" s="6">
        <v>0.18573900000000002</v>
      </c>
      <c r="Q42" s="6">
        <v>0.31774599999999997</v>
      </c>
      <c r="R42" s="5">
        <v>1.4290882778583773</v>
      </c>
      <c r="S42" s="83">
        <f t="shared" si="0"/>
        <v>98.519339000000002</v>
      </c>
      <c r="T42" s="7">
        <f t="shared" si="38"/>
        <v>54.876624781252339</v>
      </c>
      <c r="U42" s="5">
        <f t="shared" si="1"/>
        <v>14.461488622046073</v>
      </c>
      <c r="V42" s="5">
        <f t="shared" si="2"/>
        <v>10.949633959683794</v>
      </c>
      <c r="W42" s="5">
        <f t="shared" si="3"/>
        <v>8.7461132884783144</v>
      </c>
      <c r="X42" s="5">
        <f t="shared" si="4"/>
        <v>4.5742481077750634</v>
      </c>
      <c r="Y42" s="5">
        <f t="shared" si="5"/>
        <v>2.8435401906218636</v>
      </c>
      <c r="Z42" s="5">
        <f t="shared" si="6"/>
        <v>1.2556397683504557</v>
      </c>
      <c r="AA42" s="5">
        <f t="shared" si="7"/>
        <v>1.7816593349250953</v>
      </c>
      <c r="AB42" s="5">
        <f t="shared" si="8"/>
        <v>0.18853049755033377</v>
      </c>
      <c r="AC42" s="5">
        <f t="shared" si="9"/>
        <v>0.3225214493166666</v>
      </c>
      <c r="AD42" s="8">
        <f t="shared" si="10"/>
        <v>100</v>
      </c>
      <c r="AE42" s="4"/>
      <c r="AF42" s="35">
        <v>11.6216492676</v>
      </c>
      <c r="AG42" s="31">
        <v>38.204825599999999</v>
      </c>
      <c r="AH42" s="31">
        <v>36.0480211</v>
      </c>
      <c r="AI42" s="31">
        <v>305.4846</v>
      </c>
      <c r="AJ42" s="31">
        <v>550.19749999999999</v>
      </c>
      <c r="AK42" s="31">
        <v>29.582899999999999</v>
      </c>
      <c r="AL42" s="31">
        <v>324.02819999999997</v>
      </c>
      <c r="AM42" s="31">
        <v>166.58419850000001</v>
      </c>
      <c r="AN42" s="31">
        <v>33.542099999999998</v>
      </c>
      <c r="AO42" s="32">
        <v>10.3323</v>
      </c>
      <c r="AP42" s="31">
        <v>21.674600000000002</v>
      </c>
      <c r="AQ42" s="31">
        <v>24.240000000000002</v>
      </c>
      <c r="AR42" s="31">
        <v>113.56439999999999</v>
      </c>
      <c r="AS42" s="31">
        <v>7.3730000000000002</v>
      </c>
      <c r="AT42" s="31">
        <v>23.09955648</v>
      </c>
      <c r="AU42" s="31">
        <v>44.945</v>
      </c>
      <c r="AV42" s="31">
        <v>2.4138999999999999</v>
      </c>
      <c r="AW42" s="31">
        <v>24.038</v>
      </c>
      <c r="AX42" s="31">
        <v>1.2221</v>
      </c>
      <c r="AY42" s="31">
        <f t="shared" si="11"/>
        <v>1768.1968509476001</v>
      </c>
      <c r="AZ42" s="33">
        <f t="shared" si="12"/>
        <v>0.17681968509476001</v>
      </c>
      <c r="BA42" s="33">
        <f t="shared" si="13"/>
        <v>98.696158685094758</v>
      </c>
      <c r="BB42" s="33">
        <f t="shared" si="14"/>
        <v>98.740421167328265</v>
      </c>
      <c r="BC42" s="33">
        <f t="shared" si="15"/>
        <v>100.16950944518665</v>
      </c>
      <c r="BD42" s="51">
        <f t="shared" si="16"/>
        <v>101.36692272218664</v>
      </c>
      <c r="BE42" s="22">
        <f t="shared" si="17"/>
        <v>14.78885056689484</v>
      </c>
      <c r="BF42" s="20">
        <f t="shared" si="18"/>
        <v>55.839178519455345</v>
      </c>
      <c r="BG42" s="20">
        <f t="shared" si="19"/>
        <v>55.292449127404574</v>
      </c>
      <c r="BH42" s="20">
        <f t="shared" si="20"/>
        <v>449.40573383848306</v>
      </c>
      <c r="BI42" s="20">
        <f t="shared" si="21"/>
        <v>614.2950680792195</v>
      </c>
      <c r="BJ42" s="20">
        <f t="shared" si="22"/>
        <v>32.35186220896221</v>
      </c>
      <c r="BK42" s="20">
        <f t="shared" si="23"/>
        <v>383.19792380734992</v>
      </c>
      <c r="BL42" s="20">
        <f t="shared" si="24"/>
        <v>225.02197916213552</v>
      </c>
      <c r="BM42" s="20">
        <f t="shared" si="25"/>
        <v>42.596825830943139</v>
      </c>
      <c r="BN42" s="20">
        <f t="shared" si="26"/>
        <v>14.78079632962349</v>
      </c>
      <c r="BO42" s="20">
        <f t="shared" si="27"/>
        <v>29.135735972461276</v>
      </c>
      <c r="BP42" s="20">
        <f t="shared" si="28"/>
        <v>30.343295250684545</v>
      </c>
      <c r="BQ42" s="20">
        <f t="shared" si="29"/>
        <v>141.3604899495181</v>
      </c>
      <c r="BR42" s="20">
        <f t="shared" si="30"/>
        <v>7.9423711086442399</v>
      </c>
      <c r="BS42" s="20">
        <f t="shared" si="31"/>
        <v>27.090553208241307</v>
      </c>
      <c r="BT42" s="20">
        <f t="shared" si="32"/>
        <v>55.24877446079131</v>
      </c>
      <c r="BU42" s="20">
        <f t="shared" si="33"/>
        <v>2.7467971978727626</v>
      </c>
      <c r="BV42" s="20">
        <f t="shared" si="34"/>
        <v>28.037667221297838</v>
      </c>
      <c r="BW42" s="20">
        <f t="shared" si="35"/>
        <v>1.3453214426752929</v>
      </c>
      <c r="BX42" s="21">
        <f t="shared" si="36"/>
        <v>2210.8216732826581</v>
      </c>
      <c r="BY42" s="23">
        <f t="shared" si="37"/>
        <v>0.22108216732826583</v>
      </c>
    </row>
    <row r="43" spans="1:77" x14ac:dyDescent="0.25">
      <c r="A43" s="191" t="s">
        <v>340</v>
      </c>
      <c r="B43" s="78" t="s">
        <v>115</v>
      </c>
      <c r="C43" s="169" t="s">
        <v>271</v>
      </c>
      <c r="D43" s="74">
        <v>47.112129000000003</v>
      </c>
      <c r="E43" s="74">
        <v>-120.318894</v>
      </c>
      <c r="F43" s="171" t="s">
        <v>322</v>
      </c>
      <c r="G43" s="68" t="s">
        <v>73</v>
      </c>
      <c r="H43" s="7">
        <v>53.318199999999997</v>
      </c>
      <c r="I43" s="5">
        <v>13.7828</v>
      </c>
      <c r="J43" s="5">
        <v>12.2188</v>
      </c>
      <c r="K43" s="5">
        <v>8.6059999999999999</v>
      </c>
      <c r="L43" s="5">
        <v>4.3924000000000003</v>
      </c>
      <c r="M43" s="5">
        <v>2.7503000000000002</v>
      </c>
      <c r="N43" s="5">
        <v>1.1305000000000001</v>
      </c>
      <c r="O43" s="6">
        <v>1.8908</v>
      </c>
      <c r="P43" s="6">
        <v>0.20250000000000001</v>
      </c>
      <c r="Q43" s="6">
        <v>0.28570000000000001</v>
      </c>
      <c r="R43" s="5">
        <v>1.1163589523399999</v>
      </c>
      <c r="S43" s="83">
        <f t="shared" si="0"/>
        <v>98.577999999999989</v>
      </c>
      <c r="T43" s="7">
        <f t="shared" si="38"/>
        <v>54.087321714784231</v>
      </c>
      <c r="U43" s="5">
        <f t="shared" si="1"/>
        <v>13.981618616729902</v>
      </c>
      <c r="V43" s="5">
        <f t="shared" si="2"/>
        <v>12.39505772078963</v>
      </c>
      <c r="W43" s="5">
        <f t="shared" si="3"/>
        <v>8.7301426281726151</v>
      </c>
      <c r="X43" s="5">
        <f t="shared" si="4"/>
        <v>4.4557609202864743</v>
      </c>
      <c r="Y43" s="5">
        <f t="shared" si="5"/>
        <v>2.7899734220617178</v>
      </c>
      <c r="Z43" s="5">
        <f t="shared" si="6"/>
        <v>1.1468076041307391</v>
      </c>
      <c r="AA43" s="5">
        <f t="shared" si="7"/>
        <v>1.9180750268822662</v>
      </c>
      <c r="AB43" s="5">
        <f t="shared" si="8"/>
        <v>0.20542108786950436</v>
      </c>
      <c r="AC43" s="5">
        <f t="shared" si="9"/>
        <v>0.28982125829292549</v>
      </c>
      <c r="AD43" s="8">
        <f t="shared" si="10"/>
        <v>100</v>
      </c>
      <c r="AE43" s="4"/>
      <c r="AF43" s="35">
        <v>7.7954080000000001</v>
      </c>
      <c r="AG43" s="31">
        <v>22.14912</v>
      </c>
      <c r="AH43" s="31">
        <v>38.223666000000001</v>
      </c>
      <c r="AI43" s="31">
        <v>328.82</v>
      </c>
      <c r="AJ43" s="31">
        <v>476.08</v>
      </c>
      <c r="AK43" s="31">
        <v>26.75</v>
      </c>
      <c r="AL43" s="31">
        <v>319.77</v>
      </c>
      <c r="AM43" s="31">
        <v>158.71285</v>
      </c>
      <c r="AN43" s="31">
        <v>32.18</v>
      </c>
      <c r="AO43" s="32">
        <v>10.43</v>
      </c>
      <c r="AP43" s="31">
        <v>20.22</v>
      </c>
      <c r="AQ43" s="31">
        <v>25.59</v>
      </c>
      <c r="AR43" s="31">
        <v>113.88</v>
      </c>
      <c r="AS43" s="31">
        <v>5.15</v>
      </c>
      <c r="AT43" s="31">
        <v>19.299895999999997</v>
      </c>
      <c r="AU43" s="31">
        <v>38.31</v>
      </c>
      <c r="AV43" s="31">
        <v>2.46</v>
      </c>
      <c r="AW43" s="31">
        <v>21.64</v>
      </c>
      <c r="AX43" s="31">
        <v>1.98</v>
      </c>
      <c r="AY43" s="31">
        <f t="shared" si="11"/>
        <v>1669.4409400000002</v>
      </c>
      <c r="AZ43" s="33">
        <f t="shared" si="12"/>
        <v>0.16694409400000002</v>
      </c>
      <c r="BA43" s="33">
        <f t="shared" si="13"/>
        <v>98.74494409399999</v>
      </c>
      <c r="BB43" s="33">
        <f t="shared" si="14"/>
        <v>98.788025415567105</v>
      </c>
      <c r="BC43" s="33">
        <f t="shared" si="15"/>
        <v>99.904384367907099</v>
      </c>
      <c r="BD43" s="51">
        <f t="shared" si="16"/>
        <v>101.26067116790711</v>
      </c>
      <c r="BE43" s="22">
        <f t="shared" si="17"/>
        <v>9.9198591667518308</v>
      </c>
      <c r="BF43" s="20">
        <f t="shared" si="18"/>
        <v>32.372577189014542</v>
      </c>
      <c r="BG43" s="20">
        <f t="shared" si="19"/>
        <v>58.629573643028742</v>
      </c>
      <c r="BH43" s="20">
        <f t="shared" si="20"/>
        <v>483.73500137411179</v>
      </c>
      <c r="BI43" s="20">
        <f t="shared" si="21"/>
        <v>531.5429386922965</v>
      </c>
      <c r="BJ43" s="20">
        <f t="shared" si="22"/>
        <v>29.253802503802504</v>
      </c>
      <c r="BK43" s="20">
        <f t="shared" si="23"/>
        <v>378.16214791143574</v>
      </c>
      <c r="BL43" s="20">
        <f t="shared" si="24"/>
        <v>214.38935953738218</v>
      </c>
      <c r="BM43" s="20">
        <f t="shared" si="25"/>
        <v>40.867025476632357</v>
      </c>
      <c r="BN43" s="20">
        <f t="shared" si="26"/>
        <v>14.920560351322841</v>
      </c>
      <c r="BO43" s="20">
        <f t="shared" si="27"/>
        <v>27.180413080895008</v>
      </c>
      <c r="BP43" s="20">
        <f t="shared" si="28"/>
        <v>32.033206496081576</v>
      </c>
      <c r="BQ43" s="20">
        <f t="shared" si="29"/>
        <v>141.75333639284074</v>
      </c>
      <c r="BR43" s="20">
        <f t="shared" si="30"/>
        <v>5.5477025918239304</v>
      </c>
      <c r="BS43" s="20">
        <f t="shared" si="31"/>
        <v>22.634411182492258</v>
      </c>
      <c r="BT43" s="20">
        <f t="shared" si="32"/>
        <v>47.092681045564916</v>
      </c>
      <c r="BU43" s="20">
        <f t="shared" si="33"/>
        <v>2.7992547772347636</v>
      </c>
      <c r="BV43" s="20">
        <f t="shared" si="34"/>
        <v>25.240665557404327</v>
      </c>
      <c r="BW43" s="20">
        <f t="shared" si="35"/>
        <v>2.179638701004075</v>
      </c>
      <c r="BX43" s="21">
        <f t="shared" si="36"/>
        <v>2100.2541556711208</v>
      </c>
      <c r="BY43" s="23">
        <f t="shared" si="37"/>
        <v>0.21002541556711207</v>
      </c>
    </row>
    <row r="44" spans="1:77" x14ac:dyDescent="0.25">
      <c r="A44" s="191" t="s">
        <v>354</v>
      </c>
      <c r="B44" s="78" t="s">
        <v>116</v>
      </c>
      <c r="C44" s="169" t="s">
        <v>269</v>
      </c>
      <c r="D44" s="74">
        <v>47.110013000000002</v>
      </c>
      <c r="E44" s="74">
        <v>-120.326317</v>
      </c>
      <c r="F44" s="171" t="s">
        <v>322</v>
      </c>
      <c r="G44" s="68" t="s">
        <v>73</v>
      </c>
      <c r="H44" s="7">
        <v>54.055733999999994</v>
      </c>
      <c r="I44" s="5">
        <v>14.093114999999997</v>
      </c>
      <c r="J44" s="5">
        <v>11.545238999999999</v>
      </c>
      <c r="K44" s="5">
        <v>8.6506379999999989</v>
      </c>
      <c r="L44" s="5">
        <v>4.1213039999999994</v>
      </c>
      <c r="M44" s="5">
        <v>2.8365119999999999</v>
      </c>
      <c r="N44" s="5">
        <v>1.1428859999999998</v>
      </c>
      <c r="O44" s="6">
        <v>1.9703024999999996</v>
      </c>
      <c r="P44" s="6">
        <v>0.20120099999999996</v>
      </c>
      <c r="Q44" s="6">
        <v>0.32149949999999999</v>
      </c>
      <c r="R44" s="5">
        <v>1.016816581932013</v>
      </c>
      <c r="S44" s="83">
        <f t="shared" si="0"/>
        <v>98.93843099999998</v>
      </c>
      <c r="T44" s="7">
        <f t="shared" si="38"/>
        <v>54.635729972309754</v>
      </c>
      <c r="U44" s="5">
        <f t="shared" si="1"/>
        <v>14.244328374279554</v>
      </c>
      <c r="V44" s="5">
        <f t="shared" si="2"/>
        <v>11.669114704275026</v>
      </c>
      <c r="W44" s="5">
        <f t="shared" si="3"/>
        <v>8.7434558164764109</v>
      </c>
      <c r="X44" s="5">
        <f t="shared" si="4"/>
        <v>4.1655239105216859</v>
      </c>
      <c r="Y44" s="5">
        <f t="shared" si="5"/>
        <v>2.8669466165276063</v>
      </c>
      <c r="Z44" s="5">
        <f t="shared" si="6"/>
        <v>1.155148700508501</v>
      </c>
      <c r="AA44" s="5">
        <f t="shared" si="7"/>
        <v>1.9914430419863844</v>
      </c>
      <c r="AB44" s="5">
        <f t="shared" si="8"/>
        <v>0.20335980464456729</v>
      </c>
      <c r="AC44" s="5">
        <f t="shared" si="9"/>
        <v>0.32494905847051492</v>
      </c>
      <c r="AD44" s="8">
        <f t="shared" si="10"/>
        <v>100</v>
      </c>
      <c r="AE44" s="4"/>
      <c r="AF44" s="35">
        <v>7.3028924601000025</v>
      </c>
      <c r="AG44" s="31">
        <v>20.716185599999996</v>
      </c>
      <c r="AH44" s="31">
        <v>37.874206890000004</v>
      </c>
      <c r="AI44" s="31">
        <v>338.51414999999997</v>
      </c>
      <c r="AJ44" s="31">
        <v>620.24579999999992</v>
      </c>
      <c r="AK44" s="31">
        <v>27.004349999999999</v>
      </c>
      <c r="AL44" s="31">
        <v>332.86604999999992</v>
      </c>
      <c r="AM44" s="31">
        <v>165.35307209999996</v>
      </c>
      <c r="AN44" s="31">
        <v>35.496599999999994</v>
      </c>
      <c r="AO44" s="32">
        <v>11.2761</v>
      </c>
      <c r="AP44" s="31">
        <v>22.411499999999997</v>
      </c>
      <c r="AQ44" s="31">
        <v>25.848599999999998</v>
      </c>
      <c r="AR44" s="31">
        <v>120.56984999999999</v>
      </c>
      <c r="AS44" s="31">
        <v>6.8641499999999995</v>
      </c>
      <c r="AT44" s="31">
        <v>19.59635832</v>
      </c>
      <c r="AU44" s="31">
        <v>41.868299999999991</v>
      </c>
      <c r="AV44" s="31">
        <v>3.00495</v>
      </c>
      <c r="AW44" s="31">
        <v>23.82855</v>
      </c>
      <c r="AX44" s="31">
        <v>1.6582499999999998</v>
      </c>
      <c r="AY44" s="31">
        <f t="shared" si="11"/>
        <v>1862.2999153700998</v>
      </c>
      <c r="AZ44" s="33">
        <f t="shared" si="12"/>
        <v>0.18622999153700998</v>
      </c>
      <c r="BA44" s="33">
        <f t="shared" si="13"/>
        <v>99.124660991536985</v>
      </c>
      <c r="BB44" s="33">
        <f t="shared" si="14"/>
        <v>99.170767063725492</v>
      </c>
      <c r="BC44" s="33">
        <f t="shared" si="15"/>
        <v>100.18758364565751</v>
      </c>
      <c r="BD44" s="51">
        <f t="shared" si="16"/>
        <v>101.46910517465751</v>
      </c>
      <c r="BE44" s="22">
        <f t="shared" si="17"/>
        <v>9.2931203490729217</v>
      </c>
      <c r="BF44" s="20">
        <f t="shared" si="18"/>
        <v>30.278237573228704</v>
      </c>
      <c r="BG44" s="20">
        <f t="shared" si="19"/>
        <v>58.09355392621319</v>
      </c>
      <c r="BH44" s="20">
        <f t="shared" si="20"/>
        <v>497.99629832554672</v>
      </c>
      <c r="BI44" s="20">
        <f t="shared" si="21"/>
        <v>692.50393892529485</v>
      </c>
      <c r="BJ44" s="20">
        <f t="shared" si="22"/>
        <v>29.531959687609685</v>
      </c>
      <c r="BK44" s="20">
        <f t="shared" si="23"/>
        <v>393.64962452636377</v>
      </c>
      <c r="BL44" s="20">
        <f t="shared" si="24"/>
        <v>223.35897329710585</v>
      </c>
      <c r="BM44" s="20">
        <f t="shared" si="25"/>
        <v>45.078945199932505</v>
      </c>
      <c r="BN44" s="20">
        <f t="shared" si="26"/>
        <v>16.130942529007811</v>
      </c>
      <c r="BO44" s="20">
        <f t="shared" si="27"/>
        <v>30.126302065404474</v>
      </c>
      <c r="BP44" s="20">
        <f t="shared" si="28"/>
        <v>32.356918383533184</v>
      </c>
      <c r="BQ44" s="20">
        <f t="shared" si="29"/>
        <v>150.080598049564</v>
      </c>
      <c r="BR44" s="20">
        <f t="shared" si="30"/>
        <v>7.3942257758579082</v>
      </c>
      <c r="BS44" s="20">
        <f t="shared" si="31"/>
        <v>22.982094405810958</v>
      </c>
      <c r="BT44" s="20">
        <f t="shared" si="32"/>
        <v>51.466731866876145</v>
      </c>
      <c r="BU44" s="20">
        <f t="shared" si="33"/>
        <v>3.4193579848990252</v>
      </c>
      <c r="BV44" s="20">
        <f t="shared" si="34"/>
        <v>27.793366971713812</v>
      </c>
      <c r="BW44" s="20">
        <f t="shared" si="35"/>
        <v>1.8254474120909125</v>
      </c>
      <c r="BX44" s="21">
        <f t="shared" si="36"/>
        <v>2323.3606372551267</v>
      </c>
      <c r="BY44" s="23">
        <f t="shared" si="37"/>
        <v>0.23233606372551266</v>
      </c>
    </row>
    <row r="45" spans="1:77" x14ac:dyDescent="0.25">
      <c r="A45" s="191" t="s">
        <v>427</v>
      </c>
      <c r="B45" s="78" t="s">
        <v>117</v>
      </c>
      <c r="C45" s="169" t="s">
        <v>289</v>
      </c>
      <c r="D45" s="74">
        <v>47.080700999999998</v>
      </c>
      <c r="E45" s="74">
        <v>-120.35833700000001</v>
      </c>
      <c r="F45" s="171" t="s">
        <v>325</v>
      </c>
      <c r="G45" s="68" t="s">
        <v>73</v>
      </c>
      <c r="H45" s="7">
        <v>54.480647999999995</v>
      </c>
      <c r="I45" s="5">
        <v>14.372002499999999</v>
      </c>
      <c r="J45" s="5">
        <v>11.113390499999998</v>
      </c>
      <c r="K45" s="5">
        <v>8.674456499999998</v>
      </c>
      <c r="L45" s="5">
        <v>4.8296279999999996</v>
      </c>
      <c r="M45" s="5">
        <v>2.9398259999999996</v>
      </c>
      <c r="N45" s="5">
        <v>1.2300194999999998</v>
      </c>
      <c r="O45" s="6">
        <v>1.7507099999999998</v>
      </c>
      <c r="P45" s="6">
        <v>0.19275899999999999</v>
      </c>
      <c r="Q45" s="6">
        <v>0.30712799999999996</v>
      </c>
      <c r="R45" s="5">
        <v>-7.2324011571673355E-2</v>
      </c>
      <c r="S45" s="83">
        <f t="shared" si="0"/>
        <v>99.890567999999973</v>
      </c>
      <c r="T45" s="7">
        <f t="shared" si="38"/>
        <v>54.540332576745399</v>
      </c>
      <c r="U45" s="5">
        <f t="shared" si="1"/>
        <v>14.387747299624928</v>
      </c>
      <c r="V45" s="5">
        <f t="shared" si="2"/>
        <v>11.125565428760002</v>
      </c>
      <c r="W45" s="5">
        <f t="shared" si="3"/>
        <v>8.6839595305935191</v>
      </c>
      <c r="X45" s="5">
        <f t="shared" si="4"/>
        <v>4.8349189485037272</v>
      </c>
      <c r="Y45" s="5">
        <f t="shared" si="5"/>
        <v>2.9430466347933875</v>
      </c>
      <c r="Z45" s="5">
        <f t="shared" si="6"/>
        <v>1.2313670095458864</v>
      </c>
      <c r="AA45" s="5">
        <f t="shared" si="7"/>
        <v>1.7526279358027079</v>
      </c>
      <c r="AB45" s="5">
        <f t="shared" si="8"/>
        <v>0.19297017111765752</v>
      </c>
      <c r="AC45" s="5">
        <f t="shared" si="9"/>
        <v>0.30746446451280568</v>
      </c>
      <c r="AD45" s="8">
        <f t="shared" si="10"/>
        <v>100</v>
      </c>
      <c r="AE45" s="4"/>
      <c r="AF45" s="35">
        <v>12.803721162400002</v>
      </c>
      <c r="AG45" s="31">
        <v>39.188889599999989</v>
      </c>
      <c r="AH45" s="31">
        <v>35.272677959999996</v>
      </c>
      <c r="AI45" s="31">
        <v>311.25854999999996</v>
      </c>
      <c r="AJ45" s="31">
        <v>580.91009999999994</v>
      </c>
      <c r="AK45" s="31">
        <v>30.471599999999999</v>
      </c>
      <c r="AL45" s="31">
        <v>325.11749999999995</v>
      </c>
      <c r="AM45" s="31">
        <v>164.91535439999998</v>
      </c>
      <c r="AN45" s="31">
        <v>32.280599999999993</v>
      </c>
      <c r="AO45" s="32">
        <v>10.44195</v>
      </c>
      <c r="AP45" s="31">
        <v>20.180399999999995</v>
      </c>
      <c r="AQ45" s="31">
        <v>27.084749999999996</v>
      </c>
      <c r="AR45" s="31">
        <v>112.49969999999999</v>
      </c>
      <c r="AS45" s="31">
        <v>6.9445499999999996</v>
      </c>
      <c r="AT45" s="31">
        <v>24.363893399999995</v>
      </c>
      <c r="AU45" s="31">
        <v>41.516549999999995</v>
      </c>
      <c r="AV45" s="31">
        <v>2.9345999999999997</v>
      </c>
      <c r="AW45" s="31">
        <v>23.195399999999996</v>
      </c>
      <c r="AX45" s="31">
        <v>2.3315999999999995</v>
      </c>
      <c r="AY45" s="31">
        <f t="shared" si="11"/>
        <v>1803.7123865224</v>
      </c>
      <c r="AZ45" s="33">
        <f t="shared" si="12"/>
        <v>0.18037123865224</v>
      </c>
      <c r="BA45" s="33">
        <f t="shared" si="13"/>
        <v>100.07093923865222</v>
      </c>
      <c r="BB45" s="33">
        <f t="shared" si="14"/>
        <v>100.11574653921745</v>
      </c>
      <c r="BC45" s="33">
        <f t="shared" si="15"/>
        <v>100.04342252764579</v>
      </c>
      <c r="BD45" s="51">
        <f t="shared" si="16"/>
        <v>101.27700887314579</v>
      </c>
      <c r="BE45" s="22">
        <f t="shared" si="17"/>
        <v>16.293067757501348</v>
      </c>
      <c r="BF45" s="20">
        <f t="shared" si="18"/>
        <v>57.277460843941832</v>
      </c>
      <c r="BG45" s="20">
        <f t="shared" si="19"/>
        <v>54.103184923252954</v>
      </c>
      <c r="BH45" s="20">
        <f t="shared" si="20"/>
        <v>457.89993039338856</v>
      </c>
      <c r="BI45" s="20">
        <f t="shared" si="21"/>
        <v>648.58566138051549</v>
      </c>
      <c r="BJ45" s="20">
        <f t="shared" si="22"/>
        <v>33.323744612144608</v>
      </c>
      <c r="BK45" s="20">
        <f t="shared" si="23"/>
        <v>384.48613729742061</v>
      </c>
      <c r="BL45" s="20">
        <f t="shared" si="24"/>
        <v>222.76770411278227</v>
      </c>
      <c r="BM45" s="20">
        <f t="shared" si="25"/>
        <v>40.994782554411998</v>
      </c>
      <c r="BN45" s="20">
        <f t="shared" si="26"/>
        <v>14.937655336576753</v>
      </c>
      <c r="BO45" s="20">
        <f t="shared" si="27"/>
        <v>27.127181411359722</v>
      </c>
      <c r="BP45" s="20">
        <f t="shared" si="28"/>
        <v>33.904313780568401</v>
      </c>
      <c r="BQ45" s="20">
        <f t="shared" si="29"/>
        <v>140.03519334557134</v>
      </c>
      <c r="BR45" s="20">
        <f t="shared" si="30"/>
        <v>7.4808345697186152</v>
      </c>
      <c r="BS45" s="20">
        <f t="shared" si="31"/>
        <v>28.573334344496431</v>
      </c>
      <c r="BT45" s="20">
        <f t="shared" si="32"/>
        <v>51.034342136837587</v>
      </c>
      <c r="BU45" s="20">
        <f t="shared" si="33"/>
        <v>3.3393061257207868</v>
      </c>
      <c r="BV45" s="20">
        <f t="shared" si="34"/>
        <v>27.054867554076537</v>
      </c>
      <c r="BW45" s="20">
        <f t="shared" si="35"/>
        <v>2.5666896945763131</v>
      </c>
      <c r="BX45" s="21">
        <f t="shared" si="36"/>
        <v>2251.785392174862</v>
      </c>
      <c r="BY45" s="23">
        <f t="shared" si="37"/>
        <v>0.22517853921748621</v>
      </c>
    </row>
    <row r="46" spans="1:77" x14ac:dyDescent="0.25">
      <c r="A46" s="191" t="s">
        <v>428</v>
      </c>
      <c r="B46" s="78" t="s">
        <v>118</v>
      </c>
      <c r="C46" s="169" t="s">
        <v>289</v>
      </c>
      <c r="D46" s="74">
        <v>47.082771000000001</v>
      </c>
      <c r="E46" s="74">
        <v>-120.357114</v>
      </c>
      <c r="F46" s="171" t="s">
        <v>325</v>
      </c>
      <c r="G46" s="68" t="s">
        <v>73</v>
      </c>
      <c r="H46" s="7">
        <v>54.390099999999997</v>
      </c>
      <c r="I46" s="5">
        <v>14.4855</v>
      </c>
      <c r="J46" s="5">
        <v>10.480700000000001</v>
      </c>
      <c r="K46" s="5">
        <v>8.6379000000000001</v>
      </c>
      <c r="L46" s="5">
        <v>3.8792</v>
      </c>
      <c r="M46" s="5">
        <v>2.8841000000000001</v>
      </c>
      <c r="N46" s="5">
        <v>1.2045999999999999</v>
      </c>
      <c r="O46" s="6">
        <v>1.7661</v>
      </c>
      <c r="P46" s="6">
        <v>0.16650000000000001</v>
      </c>
      <c r="Q46" s="6">
        <v>0.3115</v>
      </c>
      <c r="R46" s="5">
        <v>1.3193885760258146</v>
      </c>
      <c r="S46" s="83">
        <f t="shared" si="0"/>
        <v>98.206199999999981</v>
      </c>
      <c r="T46" s="7">
        <f t="shared" si="38"/>
        <v>55.383570487403041</v>
      </c>
      <c r="U46" s="5">
        <f t="shared" si="1"/>
        <v>14.75008706171301</v>
      </c>
      <c r="V46" s="5">
        <f t="shared" si="2"/>
        <v>10.672136789734257</v>
      </c>
      <c r="W46" s="5">
        <f t="shared" si="3"/>
        <v>8.7956768513596923</v>
      </c>
      <c r="X46" s="5">
        <f t="shared" si="4"/>
        <v>3.9500561064372728</v>
      </c>
      <c r="Y46" s="5">
        <f t="shared" si="5"/>
        <v>2.936779958902799</v>
      </c>
      <c r="Z46" s="5">
        <f t="shared" si="6"/>
        <v>1.226602801045148</v>
      </c>
      <c r="AA46" s="5">
        <f t="shared" si="7"/>
        <v>1.7983589630797245</v>
      </c>
      <c r="AB46" s="5">
        <f t="shared" si="8"/>
        <v>0.16954123059440243</v>
      </c>
      <c r="AC46" s="5">
        <f t="shared" si="9"/>
        <v>0.31718974973066877</v>
      </c>
      <c r="AD46" s="8">
        <f t="shared" si="10"/>
        <v>100</v>
      </c>
      <c r="AE46" s="4"/>
      <c r="AF46" s="35">
        <v>9.405068</v>
      </c>
      <c r="AG46" s="31">
        <v>42.516480000000001</v>
      </c>
      <c r="AH46" s="31">
        <v>36.934975999999999</v>
      </c>
      <c r="AI46" s="31">
        <v>310.88</v>
      </c>
      <c r="AJ46" s="31">
        <v>668.73</v>
      </c>
      <c r="AK46" s="31">
        <v>32.159999999999997</v>
      </c>
      <c r="AL46" s="31">
        <v>341.01</v>
      </c>
      <c r="AM46" s="31">
        <v>166.52145999999999</v>
      </c>
      <c r="AN46" s="31">
        <v>34.42</v>
      </c>
      <c r="AO46" s="32">
        <v>10.67</v>
      </c>
      <c r="AP46" s="31">
        <v>21.32</v>
      </c>
      <c r="AQ46" s="31">
        <v>27.64</v>
      </c>
      <c r="AR46" s="31">
        <v>115.2</v>
      </c>
      <c r="AS46" s="31">
        <v>6.88</v>
      </c>
      <c r="AT46" s="31">
        <v>22.294887999999997</v>
      </c>
      <c r="AU46" s="31">
        <v>43.4</v>
      </c>
      <c r="AV46" s="31">
        <v>4.68</v>
      </c>
      <c r="AW46" s="31">
        <v>24.56</v>
      </c>
      <c r="AX46" s="31">
        <v>2.31</v>
      </c>
      <c r="AY46" s="31">
        <f t="shared" si="11"/>
        <v>1921.5328720000002</v>
      </c>
      <c r="AZ46" s="33">
        <f t="shared" si="12"/>
        <v>0.19215328720000002</v>
      </c>
      <c r="BA46" s="33">
        <f t="shared" si="13"/>
        <v>98.398353287199981</v>
      </c>
      <c r="BB46" s="33">
        <f t="shared" si="14"/>
        <v>98.44491828033199</v>
      </c>
      <c r="BC46" s="33">
        <f t="shared" si="15"/>
        <v>99.764306856357805</v>
      </c>
      <c r="BD46" s="51">
        <f t="shared" si="16"/>
        <v>100.92766455635781</v>
      </c>
      <c r="BE46" s="22">
        <f t="shared" si="17"/>
        <v>11.968193327882814</v>
      </c>
      <c r="BF46" s="20">
        <f t="shared" si="18"/>
        <v>62.140980346180477</v>
      </c>
      <c r="BG46" s="20">
        <f t="shared" si="19"/>
        <v>56.652909623987895</v>
      </c>
      <c r="BH46" s="20">
        <f t="shared" si="20"/>
        <v>457.34303639433085</v>
      </c>
      <c r="BI46" s="20">
        <f t="shared" si="21"/>
        <v>746.63650939274794</v>
      </c>
      <c r="BJ46" s="20">
        <f t="shared" si="22"/>
        <v>35.170179010179005</v>
      </c>
      <c r="BK46" s="20">
        <f t="shared" si="23"/>
        <v>403.28071444875599</v>
      </c>
      <c r="BL46" s="20">
        <f t="shared" si="24"/>
        <v>224.93723197982899</v>
      </c>
      <c r="BM46" s="20">
        <f t="shared" si="25"/>
        <v>43.711715876497387</v>
      </c>
      <c r="BN46" s="20">
        <f t="shared" si="26"/>
        <v>15.263890599100165</v>
      </c>
      <c r="BO46" s="20">
        <f t="shared" si="27"/>
        <v>28.659070567986234</v>
      </c>
      <c r="BP46" s="20">
        <f t="shared" si="28"/>
        <v>34.599368016869668</v>
      </c>
      <c r="BQ46" s="20">
        <f t="shared" si="29"/>
        <v>143.39642037631941</v>
      </c>
      <c r="BR46" s="20">
        <f t="shared" si="30"/>
        <v>7.4112997731550756</v>
      </c>
      <c r="BS46" s="20">
        <f t="shared" si="31"/>
        <v>26.146859146785683</v>
      </c>
      <c r="BT46" s="20">
        <f t="shared" si="32"/>
        <v>53.349578631624048</v>
      </c>
      <c r="BU46" s="20">
        <f t="shared" si="33"/>
        <v>5.3254115274222329</v>
      </c>
      <c r="BV46" s="20">
        <f t="shared" si="34"/>
        <v>28.646522462562395</v>
      </c>
      <c r="BW46" s="20">
        <f t="shared" si="35"/>
        <v>2.5429118178380876</v>
      </c>
      <c r="BX46" s="21">
        <f t="shared" si="36"/>
        <v>2387.1828033200536</v>
      </c>
      <c r="BY46" s="23">
        <f t="shared" si="37"/>
        <v>0.23871828033200537</v>
      </c>
    </row>
    <row r="47" spans="1:77" x14ac:dyDescent="0.25">
      <c r="A47" s="191" t="s">
        <v>404</v>
      </c>
      <c r="B47" s="78" t="s">
        <v>119</v>
      </c>
      <c r="C47" s="169" t="s">
        <v>289</v>
      </c>
      <c r="D47" s="74">
        <v>47.089531999999998</v>
      </c>
      <c r="E47" s="74">
        <v>-120.34922299999999</v>
      </c>
      <c r="F47" s="171" t="s">
        <v>325</v>
      </c>
      <c r="G47" s="68" t="s">
        <v>73</v>
      </c>
      <c r="H47" s="7">
        <v>54.083974499999997</v>
      </c>
      <c r="I47" s="5">
        <v>14.325269999999998</v>
      </c>
      <c r="J47" s="5">
        <v>10.894300499999998</v>
      </c>
      <c r="K47" s="5">
        <v>9.0031919999999985</v>
      </c>
      <c r="L47" s="5">
        <v>4.7090279999999991</v>
      </c>
      <c r="M47" s="5">
        <v>2.827467</v>
      </c>
      <c r="N47" s="5">
        <v>1.3507199999999999</v>
      </c>
      <c r="O47" s="6">
        <v>1.7425694999999999</v>
      </c>
      <c r="P47" s="6">
        <v>0.19356299999999999</v>
      </c>
      <c r="Q47" s="6">
        <v>0.31114799999999998</v>
      </c>
      <c r="R47" s="5">
        <v>0.19845207382406155</v>
      </c>
      <c r="S47" s="83">
        <f t="shared" si="0"/>
        <v>99.441232499999998</v>
      </c>
      <c r="T47" s="7">
        <f t="shared" si="38"/>
        <v>54.387876276573699</v>
      </c>
      <c r="U47" s="5">
        <f t="shared" si="1"/>
        <v>14.40576473144578</v>
      </c>
      <c r="V47" s="5">
        <f t="shared" si="2"/>
        <v>10.955516364904264</v>
      </c>
      <c r="W47" s="5">
        <f t="shared" si="3"/>
        <v>9.0537815890405415</v>
      </c>
      <c r="X47" s="5">
        <f t="shared" si="4"/>
        <v>4.7354883699777144</v>
      </c>
      <c r="Y47" s="5">
        <f t="shared" si="5"/>
        <v>2.8433547422091738</v>
      </c>
      <c r="Z47" s="5">
        <f t="shared" si="6"/>
        <v>1.3583097936763806</v>
      </c>
      <c r="AA47" s="5">
        <f t="shared" si="7"/>
        <v>1.7523611244460391</v>
      </c>
      <c r="AB47" s="5">
        <f t="shared" si="8"/>
        <v>0.19465064454023134</v>
      </c>
      <c r="AC47" s="5">
        <f t="shared" si="9"/>
        <v>0.31289636318616626</v>
      </c>
      <c r="AD47" s="8">
        <f t="shared" si="10"/>
        <v>100</v>
      </c>
      <c r="AE47" s="4"/>
      <c r="AF47" s="35">
        <v>11.761509956700001</v>
      </c>
      <c r="AG47" s="31">
        <v>40.691404799999994</v>
      </c>
      <c r="AH47" s="31">
        <v>36.680431710000001</v>
      </c>
      <c r="AI47" s="31">
        <v>307.32899999999995</v>
      </c>
      <c r="AJ47" s="31">
        <v>556.23734999999999</v>
      </c>
      <c r="AK47" s="31">
        <v>30.009299999999996</v>
      </c>
      <c r="AL47" s="31">
        <v>322.41404999999997</v>
      </c>
      <c r="AM47" s="31">
        <v>163.48756094999996</v>
      </c>
      <c r="AN47" s="31">
        <v>32.883599999999994</v>
      </c>
      <c r="AO47" s="32">
        <v>10.62285</v>
      </c>
      <c r="AP47" s="31">
        <v>20.723099999999999</v>
      </c>
      <c r="AQ47" s="31">
        <v>25.5471</v>
      </c>
      <c r="AR47" s="31">
        <v>112.96199999999999</v>
      </c>
      <c r="AS47" s="31">
        <v>7.8691499999999994</v>
      </c>
      <c r="AT47" s="31">
        <v>22.722093239999996</v>
      </c>
      <c r="AU47" s="31">
        <v>39.124649999999995</v>
      </c>
      <c r="AV47" s="31">
        <v>3.5978999999999997</v>
      </c>
      <c r="AW47" s="31">
        <v>24.733049999999995</v>
      </c>
      <c r="AX47" s="31">
        <v>1.9697999999999998</v>
      </c>
      <c r="AY47" s="31">
        <f t="shared" si="11"/>
        <v>1771.3659006567</v>
      </c>
      <c r="AZ47" s="33">
        <f t="shared" si="12"/>
        <v>0.17713659006567001</v>
      </c>
      <c r="BA47" s="33">
        <f t="shared" si="13"/>
        <v>99.61836909006567</v>
      </c>
      <c r="BB47" s="33">
        <f t="shared" si="14"/>
        <v>99.662686517490357</v>
      </c>
      <c r="BC47" s="33">
        <f t="shared" si="15"/>
        <v>99.861138591314415</v>
      </c>
      <c r="BD47" s="51">
        <f t="shared" si="16"/>
        <v>101.07040594681442</v>
      </c>
      <c r="BE47" s="22">
        <f t="shared" si="17"/>
        <v>14.966826926674454</v>
      </c>
      <c r="BF47" s="20">
        <f t="shared" si="18"/>
        <v>59.473497945626583</v>
      </c>
      <c r="BG47" s="20">
        <f t="shared" si="19"/>
        <v>56.262475509270402</v>
      </c>
      <c r="BH47" s="20">
        <f t="shared" si="20"/>
        <v>452.11907498724037</v>
      </c>
      <c r="BI47" s="20">
        <f t="shared" si="21"/>
        <v>621.03855576671037</v>
      </c>
      <c r="BJ47" s="20">
        <f t="shared" si="22"/>
        <v>32.818173288873282</v>
      </c>
      <c r="BK47" s="20">
        <f t="shared" si="23"/>
        <v>381.28901918511752</v>
      </c>
      <c r="BL47" s="20">
        <f t="shared" si="24"/>
        <v>220.83904034486952</v>
      </c>
      <c r="BM47" s="20">
        <f t="shared" si="25"/>
        <v>41.760563050447097</v>
      </c>
      <c r="BN47" s="20">
        <f t="shared" si="26"/>
        <v>15.19644051083891</v>
      </c>
      <c r="BO47" s="20">
        <f t="shared" si="27"/>
        <v>27.856697246127368</v>
      </c>
      <c r="BP47" s="20">
        <f t="shared" si="28"/>
        <v>31.979504872061185</v>
      </c>
      <c r="BQ47" s="20">
        <f t="shared" si="29"/>
        <v>140.61064616796693</v>
      </c>
      <c r="BR47" s="20">
        <f t="shared" si="30"/>
        <v>8.4768356991167515</v>
      </c>
      <c r="BS47" s="20">
        <f t="shared" si="31"/>
        <v>26.647874233161033</v>
      </c>
      <c r="BT47" s="20">
        <f t="shared" si="32"/>
        <v>48.094091972575335</v>
      </c>
      <c r="BU47" s="20">
        <f t="shared" si="33"/>
        <v>4.0940807979727456</v>
      </c>
      <c r="BV47" s="20">
        <f t="shared" si="34"/>
        <v>28.848366139767052</v>
      </c>
      <c r="BW47" s="20">
        <f t="shared" si="35"/>
        <v>2.1684102592110235</v>
      </c>
      <c r="BX47" s="21">
        <f t="shared" si="36"/>
        <v>2214.5401749036282</v>
      </c>
      <c r="BY47" s="23">
        <f t="shared" si="37"/>
        <v>0.22145401749036281</v>
      </c>
    </row>
    <row r="48" spans="1:77" x14ac:dyDescent="0.25">
      <c r="A48" s="191" t="s">
        <v>390</v>
      </c>
      <c r="B48" s="78" t="s">
        <v>120</v>
      </c>
      <c r="C48" s="169" t="s">
        <v>268</v>
      </c>
      <c r="D48" s="74">
        <v>47.102066000000001</v>
      </c>
      <c r="E48" s="74">
        <v>-120.32187</v>
      </c>
      <c r="F48" s="171" t="s">
        <v>322</v>
      </c>
      <c r="G48" s="68" t="s">
        <v>73</v>
      </c>
      <c r="H48" s="7">
        <v>53.691800000000001</v>
      </c>
      <c r="I48" s="5">
        <v>13.9215</v>
      </c>
      <c r="J48" s="5">
        <v>12.205299999999999</v>
      </c>
      <c r="K48" s="5">
        <v>8.5539000000000005</v>
      </c>
      <c r="L48" s="5">
        <v>4.8563000000000001</v>
      </c>
      <c r="M48" s="5">
        <v>2.9314</v>
      </c>
      <c r="N48" s="5">
        <v>1.1349</v>
      </c>
      <c r="O48" s="6">
        <v>1.9106000000000001</v>
      </c>
      <c r="P48" s="6">
        <v>0.20649999999999999</v>
      </c>
      <c r="Q48" s="6">
        <v>0.28220000000000001</v>
      </c>
      <c r="R48" s="5">
        <v>0.16574585635345057</v>
      </c>
      <c r="S48" s="83">
        <f t="shared" si="0"/>
        <v>99.694400000000002</v>
      </c>
      <c r="T48" s="7">
        <f t="shared" si="38"/>
        <v>53.856385112905038</v>
      </c>
      <c r="U48" s="5">
        <f t="shared" si="1"/>
        <v>13.964174517324945</v>
      </c>
      <c r="V48" s="5">
        <f t="shared" si="2"/>
        <v>12.242713733168562</v>
      </c>
      <c r="W48" s="5">
        <f t="shared" si="3"/>
        <v>8.5801208493155094</v>
      </c>
      <c r="X48" s="5">
        <f t="shared" si="4"/>
        <v>4.8711863454717621</v>
      </c>
      <c r="Y48" s="5">
        <f t="shared" si="5"/>
        <v>2.9403858190630565</v>
      </c>
      <c r="Z48" s="5">
        <f t="shared" si="6"/>
        <v>1.1383788858752348</v>
      </c>
      <c r="AA48" s="5">
        <f t="shared" si="7"/>
        <v>1.9164566916496812</v>
      </c>
      <c r="AB48" s="5">
        <f t="shared" si="8"/>
        <v>0.20713299844324257</v>
      </c>
      <c r="AC48" s="5">
        <f t="shared" si="9"/>
        <v>0.28306504678296873</v>
      </c>
      <c r="AD48" s="8">
        <f t="shared" si="10"/>
        <v>100</v>
      </c>
      <c r="AE48" s="4"/>
      <c r="AF48" s="35">
        <v>10.422955999999999</v>
      </c>
      <c r="AG48" s="31">
        <v>21.473279999999999</v>
      </c>
      <c r="AH48" s="31">
        <v>38.492610000000006</v>
      </c>
      <c r="AI48" s="31">
        <v>333.87</v>
      </c>
      <c r="AJ48" s="31">
        <v>464.54</v>
      </c>
      <c r="AK48" s="31">
        <v>27.34</v>
      </c>
      <c r="AL48" s="31">
        <v>315.24</v>
      </c>
      <c r="AM48" s="31">
        <v>161.57496999999998</v>
      </c>
      <c r="AN48" s="31">
        <v>31.7</v>
      </c>
      <c r="AO48" s="32">
        <v>10.73</v>
      </c>
      <c r="AP48" s="31">
        <v>20.94</v>
      </c>
      <c r="AQ48" s="31">
        <v>27.54</v>
      </c>
      <c r="AR48" s="31">
        <v>114.15</v>
      </c>
      <c r="AS48" s="31">
        <v>5.21</v>
      </c>
      <c r="AT48" s="31">
        <v>17.739567999999998</v>
      </c>
      <c r="AU48" s="31">
        <v>39.15</v>
      </c>
      <c r="AV48" s="31">
        <v>3.11</v>
      </c>
      <c r="AW48" s="31">
        <v>24.54</v>
      </c>
      <c r="AX48" s="31">
        <v>0.21</v>
      </c>
      <c r="AY48" s="31">
        <f t="shared" si="11"/>
        <v>1667.9733840000001</v>
      </c>
      <c r="AZ48" s="33">
        <f t="shared" si="12"/>
        <v>0.16679733840000002</v>
      </c>
      <c r="BA48" s="33">
        <f t="shared" si="13"/>
        <v>99.861197338400004</v>
      </c>
      <c r="BB48" s="33">
        <f t="shared" si="14"/>
        <v>99.904572695548154</v>
      </c>
      <c r="BC48" s="33">
        <f t="shared" si="15"/>
        <v>100.07031855190161</v>
      </c>
      <c r="BD48" s="51">
        <f t="shared" si="16"/>
        <v>101.4251068519016</v>
      </c>
      <c r="BE48" s="22">
        <f t="shared" si="17"/>
        <v>13.263482247657979</v>
      </c>
      <c r="BF48" s="20">
        <f t="shared" si="18"/>
        <v>31.384787039003001</v>
      </c>
      <c r="BG48" s="20">
        <f t="shared" si="19"/>
        <v>59.042094829611187</v>
      </c>
      <c r="BH48" s="20">
        <f t="shared" si="20"/>
        <v>491.16417769227758</v>
      </c>
      <c r="BI48" s="20">
        <f t="shared" si="21"/>
        <v>518.65853793505175</v>
      </c>
      <c r="BJ48" s="20">
        <f t="shared" si="22"/>
        <v>29.899026559026559</v>
      </c>
      <c r="BK48" s="20">
        <f t="shared" si="23"/>
        <v>372.8049395115271</v>
      </c>
      <c r="BL48" s="20">
        <f t="shared" si="24"/>
        <v>218.25551198640647</v>
      </c>
      <c r="BM48" s="20">
        <f t="shared" si="25"/>
        <v>40.25744896237557</v>
      </c>
      <c r="BN48" s="20">
        <f t="shared" si="26"/>
        <v>15.349723161044496</v>
      </c>
      <c r="BO48" s="20">
        <f t="shared" si="27"/>
        <v>28.148261617900175</v>
      </c>
      <c r="BP48" s="20">
        <f t="shared" si="28"/>
        <v>34.474189406099519</v>
      </c>
      <c r="BQ48" s="20">
        <f t="shared" si="29"/>
        <v>142.08942175309775</v>
      </c>
      <c r="BR48" s="20">
        <f t="shared" si="30"/>
        <v>5.6123360200781889</v>
      </c>
      <c r="BS48" s="20">
        <f t="shared" si="31"/>
        <v>20.804499480814915</v>
      </c>
      <c r="BT48" s="20">
        <f t="shared" si="32"/>
        <v>48.125253535209254</v>
      </c>
      <c r="BU48" s="20">
        <f t="shared" si="33"/>
        <v>3.5388952671545177</v>
      </c>
      <c r="BV48" s="20">
        <f t="shared" si="34"/>
        <v>28.623194675540766</v>
      </c>
      <c r="BW48" s="20">
        <f t="shared" si="35"/>
        <v>0.2311738016216443</v>
      </c>
      <c r="BX48" s="21">
        <f t="shared" si="36"/>
        <v>2101.726955481498</v>
      </c>
      <c r="BY48" s="23">
        <f t="shared" si="37"/>
        <v>0.2101726955481498</v>
      </c>
    </row>
    <row r="49" spans="1:77" x14ac:dyDescent="0.25">
      <c r="A49" s="191" t="s">
        <v>402</v>
      </c>
      <c r="B49" s="78" t="s">
        <v>121</v>
      </c>
      <c r="C49" s="169" t="s">
        <v>282</v>
      </c>
      <c r="D49" s="74">
        <v>47.085898</v>
      </c>
      <c r="E49" s="74">
        <v>-120.33742700000001</v>
      </c>
      <c r="F49" s="171" t="s">
        <v>324</v>
      </c>
      <c r="G49" s="68" t="s">
        <v>105</v>
      </c>
      <c r="H49" s="7">
        <v>52.707040499999998</v>
      </c>
      <c r="I49" s="5">
        <v>14.271583499999998</v>
      </c>
      <c r="J49" s="5">
        <v>10.933458</v>
      </c>
      <c r="K49" s="5">
        <v>8.6937129999999989</v>
      </c>
      <c r="L49" s="5">
        <v>4.9369909999999999</v>
      </c>
      <c r="M49" s="5">
        <v>2.7006289999999997</v>
      </c>
      <c r="N49" s="5">
        <v>0.81928299999999998</v>
      </c>
      <c r="O49" s="6">
        <v>1.7178674999999999</v>
      </c>
      <c r="P49" s="6">
        <v>0.17840349999999999</v>
      </c>
      <c r="Q49" s="6">
        <v>0.30267900000000003</v>
      </c>
      <c r="R49" s="5">
        <v>2.4132730015082724</v>
      </c>
      <c r="S49" s="83">
        <f t="shared" si="0"/>
        <v>97.261648000000008</v>
      </c>
      <c r="T49" s="7">
        <f t="shared" si="38"/>
        <v>54.19098029266376</v>
      </c>
      <c r="U49" s="5">
        <f t="shared" si="1"/>
        <v>14.673392640848526</v>
      </c>
      <c r="V49" s="5">
        <f t="shared" si="2"/>
        <v>11.241283923134841</v>
      </c>
      <c r="W49" s="5">
        <f t="shared" si="3"/>
        <v>8.9384800471404713</v>
      </c>
      <c r="X49" s="5">
        <f t="shared" si="4"/>
        <v>5.0759894588666645</v>
      </c>
      <c r="Y49" s="5">
        <f t="shared" si="5"/>
        <v>2.7766638295086254</v>
      </c>
      <c r="Z49" s="5">
        <f t="shared" si="6"/>
        <v>0.84234949422201844</v>
      </c>
      <c r="AA49" s="5">
        <f t="shared" si="7"/>
        <v>1.7662331816544994</v>
      </c>
      <c r="AB49" s="5">
        <f t="shared" si="8"/>
        <v>0.18342635938062654</v>
      </c>
      <c r="AC49" s="5">
        <f t="shared" si="9"/>
        <v>0.31120077257995876</v>
      </c>
      <c r="AD49" s="8">
        <f t="shared" si="10"/>
        <v>100</v>
      </c>
      <c r="AE49" s="4"/>
      <c r="AF49" s="35">
        <v>13.400043011400001</v>
      </c>
      <c r="AG49" s="31">
        <v>45.370726400000002</v>
      </c>
      <c r="AH49" s="31">
        <v>38.021397700000001</v>
      </c>
      <c r="AI49" s="31">
        <v>287.18684999999999</v>
      </c>
      <c r="AJ49" s="31">
        <v>422.2183</v>
      </c>
      <c r="AK49" s="31">
        <v>19.890049999999999</v>
      </c>
      <c r="AL49" s="31">
        <v>325.29534999999998</v>
      </c>
      <c r="AM49" s="31">
        <v>152.28557584999999</v>
      </c>
      <c r="AN49" s="31">
        <v>32.735500000000002</v>
      </c>
      <c r="AO49" s="32">
        <v>10.367900000000001</v>
      </c>
      <c r="AP49" s="31">
        <v>19.691050000000001</v>
      </c>
      <c r="AQ49" s="31">
        <v>29.511700000000001</v>
      </c>
      <c r="AR49" s="31">
        <v>111.47980000000001</v>
      </c>
      <c r="AS49" s="31">
        <v>5.6615500000000001</v>
      </c>
      <c r="AT49" s="31">
        <v>19.83899456</v>
      </c>
      <c r="AU49" s="31">
        <v>35.033949999999997</v>
      </c>
      <c r="AV49" s="31">
        <v>3.3232999999999997</v>
      </c>
      <c r="AW49" s="31">
        <v>21.462150000000001</v>
      </c>
      <c r="AX49" s="31">
        <v>2.5272999999999999</v>
      </c>
      <c r="AY49" s="31">
        <f t="shared" si="11"/>
        <v>1595.3014875213998</v>
      </c>
      <c r="AZ49" s="33">
        <f t="shared" si="12"/>
        <v>0.15953014875213997</v>
      </c>
      <c r="BA49" s="33">
        <f t="shared" si="13"/>
        <v>97.421178148752148</v>
      </c>
      <c r="BB49" s="33">
        <f t="shared" si="14"/>
        <v>97.46268229237343</v>
      </c>
      <c r="BC49" s="33">
        <f t="shared" si="15"/>
        <v>99.875955293881702</v>
      </c>
      <c r="BD49" s="51">
        <f t="shared" si="16"/>
        <v>101.0895691318817</v>
      </c>
      <c r="BE49" s="22">
        <f t="shared" si="17"/>
        <v>17.051902799892591</v>
      </c>
      <c r="BF49" s="20">
        <f t="shared" si="18"/>
        <v>66.312672580475422</v>
      </c>
      <c r="BG49" s="20">
        <f t="shared" si="19"/>
        <v>58.3193233339532</v>
      </c>
      <c r="BH49" s="20">
        <f t="shared" si="20"/>
        <v>422.48747423933105</v>
      </c>
      <c r="BI49" s="20">
        <f t="shared" si="21"/>
        <v>471.40639378185529</v>
      </c>
      <c r="BJ49" s="20">
        <f t="shared" si="22"/>
        <v>21.751760541710539</v>
      </c>
      <c r="BK49" s="20">
        <f t="shared" si="23"/>
        <v>384.69646390093584</v>
      </c>
      <c r="BL49" s="20">
        <f t="shared" si="24"/>
        <v>205.70739592454504</v>
      </c>
      <c r="BM49" s="20">
        <f t="shared" si="25"/>
        <v>41.572483296777456</v>
      </c>
      <c r="BN49" s="20">
        <f t="shared" si="26"/>
        <v>14.83172364971046</v>
      </c>
      <c r="BO49" s="20">
        <f t="shared" si="27"/>
        <v>26.469380464716011</v>
      </c>
      <c r="BP49" s="20">
        <f t="shared" si="28"/>
        <v>36.942336074654584</v>
      </c>
      <c r="BQ49" s="20">
        <f t="shared" si="29"/>
        <v>138.7656620162154</v>
      </c>
      <c r="BR49" s="20">
        <f t="shared" si="30"/>
        <v>6.0987564288817033</v>
      </c>
      <c r="BS49" s="20">
        <f t="shared" si="31"/>
        <v>23.266651816065078</v>
      </c>
      <c r="BT49" s="20">
        <f t="shared" si="32"/>
        <v>43.065586873303808</v>
      </c>
      <c r="BU49" s="20">
        <f t="shared" si="33"/>
        <v>3.7816111386928002</v>
      </c>
      <c r="BV49" s="20">
        <f t="shared" si="34"/>
        <v>25.033223211314478</v>
      </c>
      <c r="BW49" s="20">
        <f t="shared" si="35"/>
        <v>2.7821216611351507</v>
      </c>
      <c r="BX49" s="21">
        <f t="shared" si="36"/>
        <v>2010.3429237341659</v>
      </c>
      <c r="BY49" s="23">
        <f t="shared" si="37"/>
        <v>0.20103429237341658</v>
      </c>
    </row>
    <row r="50" spans="1:77" x14ac:dyDescent="0.25">
      <c r="A50" s="191" t="s">
        <v>403</v>
      </c>
      <c r="B50" s="78" t="s">
        <v>122</v>
      </c>
      <c r="C50" s="169" t="s">
        <v>282</v>
      </c>
      <c r="D50" s="74">
        <v>47.087511999999997</v>
      </c>
      <c r="E50" s="74">
        <v>-120.33125699999999</v>
      </c>
      <c r="F50" s="171" t="s">
        <v>322</v>
      </c>
      <c r="G50" s="68" t="s">
        <v>74</v>
      </c>
      <c r="H50" s="7">
        <v>54.011386000000002</v>
      </c>
      <c r="I50" s="5">
        <v>14.124821000000001</v>
      </c>
      <c r="J50" s="5">
        <v>11.235142000000002</v>
      </c>
      <c r="K50" s="5">
        <v>8.7035634999999996</v>
      </c>
      <c r="L50" s="5">
        <v>4.6218745000000006</v>
      </c>
      <c r="M50" s="5">
        <v>2.9311704999999999</v>
      </c>
      <c r="N50" s="5">
        <v>1.2372825000000001</v>
      </c>
      <c r="O50" s="6">
        <v>1.939255</v>
      </c>
      <c r="P50" s="6">
        <v>0.20705950000000001</v>
      </c>
      <c r="Q50" s="6">
        <v>0.284968</v>
      </c>
      <c r="R50" s="5">
        <v>0.37411666897589518</v>
      </c>
      <c r="S50" s="83">
        <f t="shared" si="0"/>
        <v>99.296522500000009</v>
      </c>
      <c r="T50" s="7">
        <f t="shared" si="38"/>
        <v>54.394035803217577</v>
      </c>
      <c r="U50" s="5">
        <f t="shared" si="1"/>
        <v>14.224889899845184</v>
      </c>
      <c r="V50" s="5">
        <f t="shared" si="2"/>
        <v>11.314738640519865</v>
      </c>
      <c r="W50" s="5">
        <f t="shared" si="3"/>
        <v>8.7652248848895979</v>
      </c>
      <c r="X50" s="5">
        <f t="shared" si="4"/>
        <v>4.6546186952317488</v>
      </c>
      <c r="Y50" s="5">
        <f t="shared" si="5"/>
        <v>2.9519367105731216</v>
      </c>
      <c r="Z50" s="5">
        <f t="shared" si="6"/>
        <v>1.2460481685045919</v>
      </c>
      <c r="AA50" s="5">
        <f t="shared" si="7"/>
        <v>1.9529938724691993</v>
      </c>
      <c r="AB50" s="5">
        <f t="shared" si="8"/>
        <v>0.20852643656277087</v>
      </c>
      <c r="AC50" s="5">
        <f t="shared" si="9"/>
        <v>0.28698688818634105</v>
      </c>
      <c r="AD50" s="8">
        <f t="shared" si="10"/>
        <v>100</v>
      </c>
      <c r="AE50" s="4"/>
      <c r="AF50" s="35">
        <v>10.7533318511</v>
      </c>
      <c r="AG50" s="31">
        <v>22.058751999999998</v>
      </c>
      <c r="AH50" s="31">
        <v>38.668095960000002</v>
      </c>
      <c r="AI50" s="31">
        <v>340.85714999999999</v>
      </c>
      <c r="AJ50" s="31">
        <v>469.41114999999996</v>
      </c>
      <c r="AK50" s="31">
        <v>28.476900000000001</v>
      </c>
      <c r="AL50" s="31">
        <v>323.50434999999999</v>
      </c>
      <c r="AM50" s="31">
        <v>163.52204119999996</v>
      </c>
      <c r="AN50" s="31">
        <v>33.680750000000003</v>
      </c>
      <c r="AO50" s="32">
        <v>11.741000000000001</v>
      </c>
      <c r="AP50" s="31">
        <v>21.671100000000003</v>
      </c>
      <c r="AQ50" s="31">
        <v>26.447099999999999</v>
      </c>
      <c r="AR50" s="31">
        <v>116.38515</v>
      </c>
      <c r="AS50" s="31">
        <v>5.7511000000000001</v>
      </c>
      <c r="AT50" s="31">
        <v>18.453182439999999</v>
      </c>
      <c r="AU50" s="31">
        <v>40.267649999999996</v>
      </c>
      <c r="AV50" s="31">
        <v>4.38795</v>
      </c>
      <c r="AW50" s="31">
        <v>23.641200000000001</v>
      </c>
      <c r="AX50" s="31">
        <v>1.3731</v>
      </c>
      <c r="AY50" s="31">
        <f t="shared" si="11"/>
        <v>1701.0510534511002</v>
      </c>
      <c r="AZ50" s="33">
        <f t="shared" si="12"/>
        <v>0.17010510534511003</v>
      </c>
      <c r="BA50" s="33">
        <f t="shared" si="13"/>
        <v>99.466627605345124</v>
      </c>
      <c r="BB50" s="33">
        <f t="shared" si="14"/>
        <v>99.510870027534622</v>
      </c>
      <c r="BC50" s="33">
        <f t="shared" si="15"/>
        <v>99.884986696510524</v>
      </c>
      <c r="BD50" s="51">
        <f t="shared" si="16"/>
        <v>101.13208745851053</v>
      </c>
      <c r="BE50" s="22">
        <f t="shared" si="17"/>
        <v>13.683894099739074</v>
      </c>
      <c r="BF50" s="20">
        <f t="shared" si="18"/>
        <v>32.240497672744056</v>
      </c>
      <c r="BG50" s="20">
        <f t="shared" si="19"/>
        <v>59.31126490385622</v>
      </c>
      <c r="BH50" s="20">
        <f t="shared" si="20"/>
        <v>501.443141912371</v>
      </c>
      <c r="BI50" s="20">
        <f t="shared" si="21"/>
        <v>524.09717300859177</v>
      </c>
      <c r="BJ50" s="20">
        <f t="shared" si="22"/>
        <v>31.142340505440504</v>
      </c>
      <c r="BK50" s="20">
        <f t="shared" si="23"/>
        <v>382.57841528189914</v>
      </c>
      <c r="BL50" s="20">
        <f t="shared" si="24"/>
        <v>220.88561627564127</v>
      </c>
      <c r="BM50" s="20">
        <f t="shared" si="25"/>
        <v>42.772904546988357</v>
      </c>
      <c r="BN50" s="20">
        <f t="shared" si="26"/>
        <v>16.796001829806471</v>
      </c>
      <c r="BO50" s="20">
        <f t="shared" si="27"/>
        <v>29.131031153184171</v>
      </c>
      <c r="BP50" s="20">
        <f t="shared" si="28"/>
        <v>33.106112368992541</v>
      </c>
      <c r="BQ50" s="20">
        <f t="shared" si="29"/>
        <v>144.87164839375859</v>
      </c>
      <c r="BR50" s="20">
        <f t="shared" si="30"/>
        <v>6.1952218205511853</v>
      </c>
      <c r="BS50" s="20">
        <f t="shared" si="31"/>
        <v>21.641407755384062</v>
      </c>
      <c r="BT50" s="20">
        <f t="shared" si="32"/>
        <v>49.499128110269957</v>
      </c>
      <c r="BU50" s="20">
        <f t="shared" si="33"/>
        <v>4.9930853657590575</v>
      </c>
      <c r="BV50" s="20">
        <f t="shared" si="34"/>
        <v>27.574843926788688</v>
      </c>
      <c r="BW50" s="20">
        <f t="shared" si="35"/>
        <v>1.5115464143175228</v>
      </c>
      <c r="BX50" s="21">
        <f t="shared" si="36"/>
        <v>2143.4752753460834</v>
      </c>
      <c r="BY50" s="23">
        <f t="shared" si="37"/>
        <v>0.21434752753460834</v>
      </c>
    </row>
    <row r="51" spans="1:77" x14ac:dyDescent="0.25">
      <c r="A51" s="191" t="s">
        <v>395</v>
      </c>
      <c r="B51" s="79" t="s">
        <v>123</v>
      </c>
      <c r="C51" s="169" t="s">
        <v>268</v>
      </c>
      <c r="D51" s="74">
        <v>47.093375000000002</v>
      </c>
      <c r="E51" s="74">
        <v>-120.306286</v>
      </c>
      <c r="F51" s="172" t="s">
        <v>321</v>
      </c>
      <c r="G51" s="68" t="s">
        <v>105</v>
      </c>
      <c r="H51" s="7">
        <v>56.337895000000003</v>
      </c>
      <c r="I51" s="5">
        <v>13.946218499999999</v>
      </c>
      <c r="J51" s="5">
        <v>10.338647</v>
      </c>
      <c r="K51" s="5">
        <v>6.3642190000000003</v>
      </c>
      <c r="L51" s="5">
        <v>3.0194270000000003</v>
      </c>
      <c r="M51" s="5">
        <v>3.34917</v>
      </c>
      <c r="N51" s="5">
        <v>1.7789604999999999</v>
      </c>
      <c r="O51" s="6">
        <v>1.9381605</v>
      </c>
      <c r="P51" s="6">
        <v>0.13352900000000001</v>
      </c>
      <c r="Q51" s="6">
        <v>0.30655949999999998</v>
      </c>
      <c r="R51" s="5">
        <v>2.0500595947559597</v>
      </c>
      <c r="S51" s="83">
        <f t="shared" si="0"/>
        <v>97.512785999999991</v>
      </c>
      <c r="T51" s="7">
        <f t="shared" si="38"/>
        <v>57.774879901390584</v>
      </c>
      <c r="U51" s="5">
        <f t="shared" si="1"/>
        <v>14.301938311966596</v>
      </c>
      <c r="V51" s="5">
        <f t="shared" si="2"/>
        <v>10.602350136934865</v>
      </c>
      <c r="W51" s="5">
        <f t="shared" si="3"/>
        <v>6.5265482210712351</v>
      </c>
      <c r="X51" s="5">
        <f t="shared" si="4"/>
        <v>3.0964421424693995</v>
      </c>
      <c r="Y51" s="5">
        <f t="shared" si="5"/>
        <v>3.4345957462439856</v>
      </c>
      <c r="Z51" s="5">
        <f t="shared" si="6"/>
        <v>1.824335631226863</v>
      </c>
      <c r="AA51" s="5">
        <f t="shared" si="7"/>
        <v>1.987596272759554</v>
      </c>
      <c r="AB51" s="5">
        <f t="shared" si="8"/>
        <v>0.13693486308554451</v>
      </c>
      <c r="AC51" s="5">
        <f t="shared" si="9"/>
        <v>0.31437877285138793</v>
      </c>
      <c r="AD51" s="8">
        <f t="shared" si="10"/>
        <v>100</v>
      </c>
      <c r="AE51" s="4"/>
      <c r="AF51" s="35">
        <v>6.3359010491000003</v>
      </c>
      <c r="AG51" s="31">
        <v>6.4596992000000002</v>
      </c>
      <c r="AH51" s="31">
        <v>31.90006417</v>
      </c>
      <c r="AI51" s="31">
        <v>327.09629999999999</v>
      </c>
      <c r="AJ51" s="31">
        <v>730.529</v>
      </c>
      <c r="AK51" s="31">
        <v>50.585800000000006</v>
      </c>
      <c r="AL51" s="31">
        <v>314.95730000000003</v>
      </c>
      <c r="AM51" s="31">
        <v>194.02249259999996</v>
      </c>
      <c r="AN51" s="31">
        <v>33.491699999999994</v>
      </c>
      <c r="AO51" s="32">
        <v>11.959899999999999</v>
      </c>
      <c r="AP51" s="31">
        <v>23.143700000000003</v>
      </c>
      <c r="AQ51" s="31">
        <v>14.2484</v>
      </c>
      <c r="AR51" s="31">
        <v>118.70349999999999</v>
      </c>
      <c r="AS51" s="31">
        <v>8.3580000000000005</v>
      </c>
      <c r="AT51" s="31">
        <v>27.091063999999996</v>
      </c>
      <c r="AU51" s="31">
        <v>51.700200000000002</v>
      </c>
      <c r="AV51" s="31">
        <v>5.3929</v>
      </c>
      <c r="AW51" s="31">
        <v>28.12865</v>
      </c>
      <c r="AX51" s="31">
        <v>2.3283</v>
      </c>
      <c r="AY51" s="31">
        <f t="shared" si="11"/>
        <v>1986.4328710191003</v>
      </c>
      <c r="AZ51" s="33">
        <f t="shared" si="12"/>
        <v>0.19864328710191004</v>
      </c>
      <c r="BA51" s="33">
        <f t="shared" si="13"/>
        <v>97.711429287101907</v>
      </c>
      <c r="BB51" s="33">
        <f t="shared" si="14"/>
        <v>97.758318746146003</v>
      </c>
      <c r="BC51" s="33">
        <f t="shared" si="15"/>
        <v>99.808378340901967</v>
      </c>
      <c r="BD51" s="51">
        <f t="shared" si="16"/>
        <v>100.95596815790196</v>
      </c>
      <c r="BE51" s="22">
        <f t="shared" si="17"/>
        <v>8.06259866084587</v>
      </c>
      <c r="BF51" s="20">
        <f t="shared" si="18"/>
        <v>9.4413281868451424</v>
      </c>
      <c r="BG51" s="20">
        <f t="shared" si="19"/>
        <v>48.930083301595339</v>
      </c>
      <c r="BH51" s="20">
        <f t="shared" si="20"/>
        <v>481.19922489497867</v>
      </c>
      <c r="BI51" s="20">
        <f t="shared" si="21"/>
        <v>815.6350433959517</v>
      </c>
      <c r="BJ51" s="20">
        <f t="shared" si="22"/>
        <v>55.320635614835624</v>
      </c>
      <c r="BK51" s="20">
        <f t="shared" si="23"/>
        <v>372.47061659438492</v>
      </c>
      <c r="BL51" s="20">
        <f t="shared" si="24"/>
        <v>262.08563405143605</v>
      </c>
      <c r="BM51" s="20">
        <f t="shared" si="25"/>
        <v>42.53282029694617</v>
      </c>
      <c r="BN51" s="20">
        <f t="shared" si="26"/>
        <v>17.109147626633369</v>
      </c>
      <c r="BO51" s="20">
        <f t="shared" si="27"/>
        <v>31.110550258175564</v>
      </c>
      <c r="BP51" s="20">
        <f t="shared" si="28"/>
        <v>17.835949176974161</v>
      </c>
      <c r="BQ51" s="20">
        <f t="shared" si="29"/>
        <v>147.75743911580233</v>
      </c>
      <c r="BR51" s="20">
        <f t="shared" si="30"/>
        <v>9.0034365558183325</v>
      </c>
      <c r="BS51" s="20">
        <f t="shared" si="31"/>
        <v>31.771688404290543</v>
      </c>
      <c r="BT51" s="20">
        <f t="shared" si="32"/>
        <v>63.552624082273958</v>
      </c>
      <c r="BU51" s="20">
        <f t="shared" si="33"/>
        <v>6.1366264585972994</v>
      </c>
      <c r="BV51" s="20">
        <f t="shared" si="34"/>
        <v>32.808957820299504</v>
      </c>
      <c r="BW51" s="20">
        <f t="shared" si="35"/>
        <v>2.5630569634079734</v>
      </c>
      <c r="BX51" s="21">
        <f t="shared" si="36"/>
        <v>2455.3274614600932</v>
      </c>
      <c r="BY51" s="23">
        <f t="shared" si="37"/>
        <v>0.24553274614600931</v>
      </c>
    </row>
    <row r="52" spans="1:77" x14ac:dyDescent="0.25">
      <c r="A52" s="191" t="s">
        <v>391</v>
      </c>
      <c r="B52" s="78" t="s">
        <v>124</v>
      </c>
      <c r="C52" s="169" t="s">
        <v>268</v>
      </c>
      <c r="D52" s="74">
        <v>47.094065999999998</v>
      </c>
      <c r="E52" s="74">
        <v>-120.30741399999999</v>
      </c>
      <c r="F52" s="172" t="s">
        <v>321</v>
      </c>
      <c r="G52" s="68" t="s">
        <v>131</v>
      </c>
      <c r="H52" s="7">
        <v>55.081099999999999</v>
      </c>
      <c r="I52" s="5">
        <v>13.471299999999999</v>
      </c>
      <c r="J52" s="5">
        <v>10.9847</v>
      </c>
      <c r="K52" s="5">
        <v>7.2290999999999999</v>
      </c>
      <c r="L52" s="5">
        <v>3.5318999999999998</v>
      </c>
      <c r="M52" s="5">
        <v>2.8866999999999998</v>
      </c>
      <c r="N52" s="5">
        <v>1.6624000000000001</v>
      </c>
      <c r="O52" s="6">
        <v>1.8564000000000001</v>
      </c>
      <c r="P52" s="6">
        <v>0.17230000000000001</v>
      </c>
      <c r="Q52" s="6">
        <v>0.33400000000000002</v>
      </c>
      <c r="R52" s="5">
        <v>2.3312883435581457</v>
      </c>
      <c r="S52" s="83">
        <f t="shared" si="0"/>
        <v>97.209900000000019</v>
      </c>
      <c r="T52" s="7">
        <f t="shared" si="38"/>
        <v>56.662027221507259</v>
      </c>
      <c r="U52" s="5">
        <f t="shared" si="1"/>
        <v>13.85795068197786</v>
      </c>
      <c r="V52" s="5">
        <f t="shared" si="2"/>
        <v>11.299980763276166</v>
      </c>
      <c r="W52" s="5">
        <f t="shared" si="3"/>
        <v>7.4365882487277517</v>
      </c>
      <c r="X52" s="5">
        <f t="shared" si="4"/>
        <v>3.6332719198353245</v>
      </c>
      <c r="Y52" s="5">
        <f t="shared" si="5"/>
        <v>2.9695535125537615</v>
      </c>
      <c r="Z52" s="5">
        <f t="shared" si="6"/>
        <v>1.7101138875772939</v>
      </c>
      <c r="AA52" s="5">
        <f t="shared" si="7"/>
        <v>1.9096820385578008</v>
      </c>
      <c r="AB52" s="5">
        <f t="shared" si="8"/>
        <v>0.1772453217213473</v>
      </c>
      <c r="AC52" s="5">
        <f t="shared" si="9"/>
        <v>0.34358640426540915</v>
      </c>
      <c r="AD52" s="8">
        <f t="shared" si="10"/>
        <v>100</v>
      </c>
      <c r="AE52" s="4"/>
      <c r="AF52" s="35">
        <v>8.3815640000000009</v>
      </c>
      <c r="AG52" s="31">
        <v>7.7312000000000003</v>
      </c>
      <c r="AH52" s="31">
        <v>30.894942</v>
      </c>
      <c r="AI52" s="31">
        <v>308.69</v>
      </c>
      <c r="AJ52" s="31">
        <v>1796.59</v>
      </c>
      <c r="AK52" s="31">
        <v>45.59</v>
      </c>
      <c r="AL52" s="31">
        <v>372.21</v>
      </c>
      <c r="AM52" s="31">
        <v>185.65410999999997</v>
      </c>
      <c r="AN52" s="31">
        <v>34.24</v>
      </c>
      <c r="AO52" s="32">
        <v>11.52</v>
      </c>
      <c r="AP52" s="31">
        <v>21.83</v>
      </c>
      <c r="AQ52" s="31">
        <v>18.93</v>
      </c>
      <c r="AR52" s="31">
        <v>113.84</v>
      </c>
      <c r="AS52" s="31">
        <v>11.45</v>
      </c>
      <c r="AT52" s="31">
        <v>25.18516</v>
      </c>
      <c r="AU52" s="31">
        <v>48.61</v>
      </c>
      <c r="AV52" s="31">
        <v>5.12</v>
      </c>
      <c r="AW52" s="31">
        <v>26.71</v>
      </c>
      <c r="AX52" s="31">
        <v>3.63</v>
      </c>
      <c r="AY52" s="31">
        <f t="shared" si="11"/>
        <v>3076.8069759999998</v>
      </c>
      <c r="AZ52" s="33">
        <f t="shared" si="12"/>
        <v>0.3076806976</v>
      </c>
      <c r="BA52" s="33">
        <f t="shared" si="13"/>
        <v>97.517580697600025</v>
      </c>
      <c r="BB52" s="33">
        <f t="shared" si="14"/>
        <v>97.576649182541615</v>
      </c>
      <c r="BC52" s="33">
        <f t="shared" si="15"/>
        <v>99.907937526099758</v>
      </c>
      <c r="BD52" s="51">
        <f t="shared" si="16"/>
        <v>101.12723922609976</v>
      </c>
      <c r="BE52" s="22">
        <f t="shared" si="17"/>
        <v>10.665757902231308</v>
      </c>
      <c r="BF52" s="20">
        <f t="shared" si="18"/>
        <v>11.299720655435035</v>
      </c>
      <c r="BG52" s="20">
        <f t="shared" si="19"/>
        <v>47.388371308657355</v>
      </c>
      <c r="BH52" s="20">
        <f t="shared" si="20"/>
        <v>454.12127478308673</v>
      </c>
      <c r="BI52" s="20">
        <f t="shared" si="21"/>
        <v>2005.8912960535895</v>
      </c>
      <c r="BJ52" s="20">
        <f t="shared" si="22"/>
        <v>49.857228267228273</v>
      </c>
      <c r="BK52" s="20">
        <f t="shared" si="23"/>
        <v>440.17804382561059</v>
      </c>
      <c r="BL52" s="20">
        <f t="shared" si="24"/>
        <v>250.78162063363297</v>
      </c>
      <c r="BM52" s="20">
        <f t="shared" si="25"/>
        <v>43.483124683651091</v>
      </c>
      <c r="BN52" s="20">
        <f t="shared" si="26"/>
        <v>16.479851893311515</v>
      </c>
      <c r="BO52" s="20">
        <f t="shared" si="27"/>
        <v>29.344629948364886</v>
      </c>
      <c r="BP52" s="20">
        <f t="shared" si="28"/>
        <v>23.696311018789537</v>
      </c>
      <c r="BQ52" s="20">
        <f t="shared" si="29"/>
        <v>141.70354596909897</v>
      </c>
      <c r="BR52" s="20">
        <f t="shared" si="30"/>
        <v>12.334212558521164</v>
      </c>
      <c r="BS52" s="20">
        <f t="shared" si="31"/>
        <v>29.536494245194731</v>
      </c>
      <c r="BT52" s="20">
        <f t="shared" si="32"/>
        <v>59.753986573346658</v>
      </c>
      <c r="BU52" s="20">
        <f t="shared" si="33"/>
        <v>5.8260912436756049</v>
      </c>
      <c r="BV52" s="20">
        <f t="shared" si="34"/>
        <v>31.15425956738769</v>
      </c>
      <c r="BW52" s="20">
        <f t="shared" si="35"/>
        <v>3.9960042851741373</v>
      </c>
      <c r="BX52" s="21">
        <f t="shared" si="36"/>
        <v>3667.4918254159879</v>
      </c>
      <c r="BY52" s="23">
        <f t="shared" si="37"/>
        <v>0.36674918254159877</v>
      </c>
    </row>
    <row r="53" spans="1:77" x14ac:dyDescent="0.25">
      <c r="A53" s="191" t="s">
        <v>394</v>
      </c>
      <c r="B53" s="78" t="s">
        <v>125</v>
      </c>
      <c r="C53" s="169" t="s">
        <v>267</v>
      </c>
      <c r="D53" s="74">
        <v>47.092239999999997</v>
      </c>
      <c r="E53" s="74">
        <v>-120.301119</v>
      </c>
      <c r="F53" s="172" t="s">
        <v>321</v>
      </c>
      <c r="G53" s="68" t="s">
        <v>131</v>
      </c>
      <c r="H53" s="7">
        <v>55.8406935</v>
      </c>
      <c r="I53" s="5">
        <v>13.713886</v>
      </c>
      <c r="J53" s="5">
        <v>10.877539000000001</v>
      </c>
      <c r="K53" s="5">
        <v>6.8985340000000006</v>
      </c>
      <c r="L53" s="5">
        <v>3.4705599999999999</v>
      </c>
      <c r="M53" s="5">
        <v>2.9348520000000002</v>
      </c>
      <c r="N53" s="5">
        <v>1.8070195</v>
      </c>
      <c r="O53" s="6">
        <v>1.8871170000000002</v>
      </c>
      <c r="P53" s="6">
        <v>0.17820450000000002</v>
      </c>
      <c r="Q53" s="6">
        <v>0.3212855</v>
      </c>
      <c r="R53" s="5">
        <v>1.7289073305672271</v>
      </c>
      <c r="S53" s="83">
        <f t="shared" si="0"/>
        <v>97.92969100000002</v>
      </c>
      <c r="T53" s="7">
        <f t="shared" si="38"/>
        <v>57.021208715955197</v>
      </c>
      <c r="U53" s="5">
        <f t="shared" si="1"/>
        <v>14.003808099425125</v>
      </c>
      <c r="V53" s="5">
        <f t="shared" si="2"/>
        <v>11.107498541989679</v>
      </c>
      <c r="W53" s="5">
        <f t="shared" si="3"/>
        <v>7.0443743154463734</v>
      </c>
      <c r="X53" s="5">
        <f t="shared" si="4"/>
        <v>3.5439303081227931</v>
      </c>
      <c r="Y53" s="5">
        <f t="shared" si="5"/>
        <v>2.9968970289102614</v>
      </c>
      <c r="Z53" s="5">
        <f t="shared" si="6"/>
        <v>1.8452212822768936</v>
      </c>
      <c r="AA53" s="5">
        <f t="shared" si="7"/>
        <v>1.9270121050417688</v>
      </c>
      <c r="AB53" s="5">
        <f t="shared" si="8"/>
        <v>0.18197188021352992</v>
      </c>
      <c r="AC53" s="5">
        <f t="shared" si="9"/>
        <v>0.32807772261836293</v>
      </c>
      <c r="AD53" s="8">
        <f t="shared" si="10"/>
        <v>100</v>
      </c>
      <c r="AE53" s="4"/>
      <c r="AF53" s="35">
        <v>7.3636402772</v>
      </c>
      <c r="AG53" s="31">
        <v>7.4887679999999994</v>
      </c>
      <c r="AH53" s="31">
        <v>31.520965190000002</v>
      </c>
      <c r="AI53" s="31">
        <v>321.65364999999997</v>
      </c>
      <c r="AJ53" s="31">
        <v>718.96710000000007</v>
      </c>
      <c r="AK53" s="31">
        <v>51.720099999999995</v>
      </c>
      <c r="AL53" s="31">
        <v>314.07174999999995</v>
      </c>
      <c r="AM53" s="31">
        <v>189.01818984999997</v>
      </c>
      <c r="AN53" s="31">
        <v>35.033949999999997</v>
      </c>
      <c r="AO53" s="32">
        <v>12.228549999999998</v>
      </c>
      <c r="AP53" s="31">
        <v>22.029299999999999</v>
      </c>
      <c r="AQ53" s="31">
        <v>14.6663</v>
      </c>
      <c r="AR53" s="31">
        <v>116.22595</v>
      </c>
      <c r="AS53" s="31">
        <v>10.2087</v>
      </c>
      <c r="AT53" s="31">
        <v>25.434341239999998</v>
      </c>
      <c r="AU53" s="31">
        <v>46.645600000000002</v>
      </c>
      <c r="AV53" s="31">
        <v>4.4973999999999998</v>
      </c>
      <c r="AW53" s="31">
        <v>24.8949</v>
      </c>
      <c r="AX53" s="31">
        <v>2.19895</v>
      </c>
      <c r="AY53" s="31">
        <f t="shared" si="11"/>
        <v>1955.8681045572002</v>
      </c>
      <c r="AZ53" s="33">
        <f t="shared" si="12"/>
        <v>0.19558681045572002</v>
      </c>
      <c r="BA53" s="33">
        <f t="shared" si="13"/>
        <v>98.125277810455742</v>
      </c>
      <c r="BB53" s="33">
        <f t="shared" si="14"/>
        <v>98.171417372016109</v>
      </c>
      <c r="BC53" s="33">
        <f t="shared" si="15"/>
        <v>99.900324702583333</v>
      </c>
      <c r="BD53" s="51">
        <f t="shared" si="16"/>
        <v>101.10773153158334</v>
      </c>
      <c r="BE53" s="22">
        <f t="shared" si="17"/>
        <v>9.3704235242652363</v>
      </c>
      <c r="BF53" s="20">
        <f t="shared" si="18"/>
        <v>10.945388355411955</v>
      </c>
      <c r="BG53" s="20">
        <f t="shared" si="19"/>
        <v>48.348600312341851</v>
      </c>
      <c r="BH53" s="20">
        <f t="shared" si="20"/>
        <v>473.1924117290252</v>
      </c>
      <c r="BI53" s="20">
        <f t="shared" si="21"/>
        <v>802.72619130624742</v>
      </c>
      <c r="BJ53" s="20">
        <f t="shared" si="22"/>
        <v>56.561106201006197</v>
      </c>
      <c r="BK53" s="20">
        <f t="shared" si="23"/>
        <v>371.42335922163886</v>
      </c>
      <c r="BL53" s="20">
        <f t="shared" si="24"/>
        <v>255.32582058010303</v>
      </c>
      <c r="BM53" s="20">
        <f t="shared" si="25"/>
        <v>44.491402336763954</v>
      </c>
      <c r="BN53" s="20">
        <f t="shared" si="26"/>
        <v>17.493462922739109</v>
      </c>
      <c r="BO53" s="20">
        <f t="shared" si="27"/>
        <v>29.612535800344236</v>
      </c>
      <c r="BP53" s="20">
        <f t="shared" si="28"/>
        <v>18.359070591382618</v>
      </c>
      <c r="BQ53" s="20">
        <f t="shared" si="29"/>
        <v>144.67348250726633</v>
      </c>
      <c r="BR53" s="20">
        <f t="shared" si="30"/>
        <v>10.997054650320962</v>
      </c>
      <c r="BS53" s="20">
        <f t="shared" si="31"/>
        <v>29.828727459566625</v>
      </c>
      <c r="BT53" s="20">
        <f t="shared" si="32"/>
        <v>57.33924205113555</v>
      </c>
      <c r="BU53" s="20">
        <f t="shared" si="33"/>
        <v>5.1176294451770836</v>
      </c>
      <c r="BV53" s="20">
        <f t="shared" si="34"/>
        <v>29.037146256239602</v>
      </c>
      <c r="BW53" s="20">
        <f t="shared" si="35"/>
        <v>2.4206649098853084</v>
      </c>
      <c r="BX53" s="21">
        <f t="shared" si="36"/>
        <v>2417.2637201608609</v>
      </c>
      <c r="BY53" s="23">
        <f t="shared" si="37"/>
        <v>0.2417263720160861</v>
      </c>
    </row>
    <row r="54" spans="1:77" x14ac:dyDescent="0.25">
      <c r="A54" s="191" t="s">
        <v>393</v>
      </c>
      <c r="B54" s="78" t="s">
        <v>126</v>
      </c>
      <c r="C54" s="169" t="s">
        <v>267</v>
      </c>
      <c r="D54" s="74">
        <v>47.091656</v>
      </c>
      <c r="E54" s="74">
        <v>-120.30169600000001</v>
      </c>
      <c r="F54" s="172" t="s">
        <v>321</v>
      </c>
      <c r="G54" s="68" t="s">
        <v>131</v>
      </c>
      <c r="H54" s="7">
        <v>55.670299999999997</v>
      </c>
      <c r="I54" s="5">
        <v>13.7851</v>
      </c>
      <c r="J54" s="5">
        <v>11.321099999999999</v>
      </c>
      <c r="K54" s="5">
        <v>7.0212000000000003</v>
      </c>
      <c r="L54" s="5">
        <v>3.5739000000000001</v>
      </c>
      <c r="M54" s="5">
        <v>2.9870000000000001</v>
      </c>
      <c r="N54" s="5">
        <v>1.6479999999999999</v>
      </c>
      <c r="O54" s="6">
        <v>1.9057999999999999</v>
      </c>
      <c r="P54" s="6">
        <v>0.1777</v>
      </c>
      <c r="Q54" s="6">
        <v>0.3221</v>
      </c>
      <c r="R54" s="5">
        <v>1.3738250180768705</v>
      </c>
      <c r="S54" s="83">
        <f t="shared" si="0"/>
        <v>98.412199999999984</v>
      </c>
      <c r="T54" s="7">
        <f t="shared" si="38"/>
        <v>56.568494556569213</v>
      </c>
      <c r="U54" s="5">
        <f t="shared" si="1"/>
        <v>14.007511263847372</v>
      </c>
      <c r="V54" s="5">
        <f t="shared" si="2"/>
        <v>11.503756648057864</v>
      </c>
      <c r="W54" s="5">
        <f t="shared" si="3"/>
        <v>7.1344812939859104</v>
      </c>
      <c r="X54" s="5">
        <f t="shared" si="4"/>
        <v>3.6315619404911188</v>
      </c>
      <c r="Y54" s="5">
        <f t="shared" si="5"/>
        <v>3.0351927911376846</v>
      </c>
      <c r="Z54" s="5">
        <f t="shared" si="6"/>
        <v>1.6745891261449295</v>
      </c>
      <c r="AA54" s="5">
        <f t="shared" si="7"/>
        <v>1.9365485173586203</v>
      </c>
      <c r="AB54" s="5">
        <f t="shared" si="8"/>
        <v>0.18056704351696234</v>
      </c>
      <c r="AC54" s="5">
        <f t="shared" si="9"/>
        <v>0.3272968188903409</v>
      </c>
      <c r="AD54" s="8">
        <f t="shared" si="10"/>
        <v>100</v>
      </c>
      <c r="AE54" s="4"/>
      <c r="AF54" s="35">
        <v>6.0890120000000003</v>
      </c>
      <c r="AG54" s="31">
        <v>4.7820799999999997</v>
      </c>
      <c r="AH54" s="31">
        <v>31.399212000000002</v>
      </c>
      <c r="AI54" s="31">
        <v>305.55</v>
      </c>
      <c r="AJ54" s="31">
        <v>734.12</v>
      </c>
      <c r="AK54" s="31">
        <v>46.71</v>
      </c>
      <c r="AL54" s="31">
        <v>328.01</v>
      </c>
      <c r="AM54" s="31">
        <v>193.15161999999998</v>
      </c>
      <c r="AN54" s="31">
        <v>35.090000000000003</v>
      </c>
      <c r="AO54" s="32">
        <v>12.59</v>
      </c>
      <c r="AP54" s="31">
        <v>21.54</v>
      </c>
      <c r="AQ54" s="31">
        <v>13.59</v>
      </c>
      <c r="AR54" s="31">
        <v>120.3</v>
      </c>
      <c r="AS54" s="31">
        <v>9.18</v>
      </c>
      <c r="AT54" s="31">
        <v>24.766279999999995</v>
      </c>
      <c r="AU54" s="31">
        <v>51.55</v>
      </c>
      <c r="AV54" s="31">
        <v>5.01</v>
      </c>
      <c r="AW54" s="31">
        <v>29.19</v>
      </c>
      <c r="AX54" s="31">
        <v>2.84</v>
      </c>
      <c r="AY54" s="31">
        <f t="shared" si="11"/>
        <v>1975.4582039999998</v>
      </c>
      <c r="AZ54" s="33">
        <f t="shared" si="12"/>
        <v>0.19754582039999999</v>
      </c>
      <c r="BA54" s="33">
        <f t="shared" si="13"/>
        <v>98.609745820399979</v>
      </c>
      <c r="BB54" s="33">
        <f t="shared" si="14"/>
        <v>98.655740483703994</v>
      </c>
      <c r="BC54" s="33">
        <f t="shared" si="15"/>
        <v>100.02956550178087</v>
      </c>
      <c r="BD54" s="51">
        <f t="shared" si="16"/>
        <v>101.28620760178086</v>
      </c>
      <c r="BE54" s="22">
        <f t="shared" si="17"/>
        <v>7.7484259328904797</v>
      </c>
      <c r="BF54" s="20">
        <f t="shared" si="18"/>
        <v>6.989363637202862</v>
      </c>
      <c r="BG54" s="20">
        <f t="shared" si="19"/>
        <v>48.161848533499423</v>
      </c>
      <c r="BH54" s="20">
        <f t="shared" si="20"/>
        <v>449.50194534961338</v>
      </c>
      <c r="BI54" s="20">
        <f t="shared" si="21"/>
        <v>819.64439201980485</v>
      </c>
      <c r="BJ54" s="20">
        <f t="shared" si="22"/>
        <v>51.082060372060376</v>
      </c>
      <c r="BK54" s="20">
        <f t="shared" si="23"/>
        <v>387.90682720839993</v>
      </c>
      <c r="BL54" s="20">
        <f t="shared" si="24"/>
        <v>260.90925911422931</v>
      </c>
      <c r="BM54" s="20">
        <f t="shared" si="25"/>
        <v>44.562583094314157</v>
      </c>
      <c r="BN54" s="20">
        <f t="shared" si="26"/>
        <v>18.010532581318749</v>
      </c>
      <c r="BO54" s="20">
        <f t="shared" si="27"/>
        <v>28.954802065404476</v>
      </c>
      <c r="BP54" s="20">
        <f t="shared" si="28"/>
        <v>17.011773203663488</v>
      </c>
      <c r="BQ54" s="20">
        <f t="shared" si="29"/>
        <v>149.74469940339603</v>
      </c>
      <c r="BR54" s="20">
        <f t="shared" si="30"/>
        <v>9.8889145229016844</v>
      </c>
      <c r="BS54" s="20">
        <f t="shared" si="31"/>
        <v>29.045242781657183</v>
      </c>
      <c r="BT54" s="20">
        <f t="shared" si="32"/>
        <v>63.367990287101833</v>
      </c>
      <c r="BU54" s="20">
        <f t="shared" si="33"/>
        <v>5.7009213146122617</v>
      </c>
      <c r="BV54" s="20">
        <f t="shared" si="34"/>
        <v>34.04690515806989</v>
      </c>
      <c r="BW54" s="20">
        <f t="shared" si="35"/>
        <v>3.1263504600260466</v>
      </c>
      <c r="BX54" s="21">
        <f t="shared" si="36"/>
        <v>2435.4048370401665</v>
      </c>
      <c r="BY54" s="23">
        <f t="shared" si="37"/>
        <v>0.24354048370401665</v>
      </c>
    </row>
    <row r="55" spans="1:77" x14ac:dyDescent="0.25">
      <c r="A55" s="191" t="s">
        <v>429</v>
      </c>
      <c r="B55" s="78" t="s">
        <v>127</v>
      </c>
      <c r="C55" s="169" t="s">
        <v>298</v>
      </c>
      <c r="D55" s="74">
        <v>47.088850000000001</v>
      </c>
      <c r="E55" s="74">
        <v>-120.301968</v>
      </c>
      <c r="F55" s="171" t="s">
        <v>323</v>
      </c>
      <c r="G55" s="68" t="s">
        <v>73</v>
      </c>
      <c r="H55" s="7">
        <v>53.657564000000001</v>
      </c>
      <c r="I55" s="5">
        <v>14.201933500000001</v>
      </c>
      <c r="J55" s="5">
        <v>11.065195999999998</v>
      </c>
      <c r="K55" s="5">
        <v>8.8401770000000006</v>
      </c>
      <c r="L55" s="5">
        <v>4.9995764999999999</v>
      </c>
      <c r="M55" s="5">
        <v>2.793164</v>
      </c>
      <c r="N55" s="5">
        <v>1.2408645</v>
      </c>
      <c r="O55" s="6">
        <v>1.7904030000000002</v>
      </c>
      <c r="P55" s="6">
        <v>0.20019399999999998</v>
      </c>
      <c r="Q55" s="6">
        <v>0.31093749999999998</v>
      </c>
      <c r="R55" s="5">
        <v>0.70227953027860801</v>
      </c>
      <c r="S55" s="83">
        <f t="shared" si="0"/>
        <v>99.100009999999997</v>
      </c>
      <c r="T55" s="7">
        <f t="shared" si="38"/>
        <v>54.144862346633474</v>
      </c>
      <c r="U55" s="5">
        <f t="shared" si="1"/>
        <v>14.330910259242154</v>
      </c>
      <c r="V55" s="5">
        <f t="shared" si="2"/>
        <v>11.16568605795297</v>
      </c>
      <c r="W55" s="5">
        <f t="shared" si="3"/>
        <v>8.9204602502058279</v>
      </c>
      <c r="X55" s="5">
        <f t="shared" si="4"/>
        <v>5.0449808229080908</v>
      </c>
      <c r="Y55" s="5">
        <f t="shared" si="5"/>
        <v>2.8185304925801726</v>
      </c>
      <c r="Z55" s="5">
        <f t="shared" si="6"/>
        <v>1.2521335769794575</v>
      </c>
      <c r="AA55" s="5">
        <f t="shared" si="7"/>
        <v>1.8066627843932612</v>
      </c>
      <c r="AB55" s="5">
        <f t="shared" si="8"/>
        <v>0.20201208859615652</v>
      </c>
      <c r="AC55" s="5">
        <f t="shared" si="9"/>
        <v>0.31376132050844396</v>
      </c>
      <c r="AD55" s="8">
        <f t="shared" si="10"/>
        <v>100</v>
      </c>
      <c r="AE55" s="4"/>
      <c r="AF55" s="35">
        <v>16.139279761899999</v>
      </c>
      <c r="AG55" s="31">
        <v>46.634137600000003</v>
      </c>
      <c r="AH55" s="31">
        <v>37.943347910000007</v>
      </c>
      <c r="AI55" s="31">
        <v>303.05709999999999</v>
      </c>
      <c r="AJ55" s="31">
        <v>480.84370000000001</v>
      </c>
      <c r="AK55" s="31">
        <v>26.407299999999999</v>
      </c>
      <c r="AL55" s="31">
        <v>316.09160000000003</v>
      </c>
      <c r="AM55" s="31">
        <v>158.81696479999997</v>
      </c>
      <c r="AN55" s="31">
        <v>33.242949999999993</v>
      </c>
      <c r="AO55" s="32">
        <v>10.09925</v>
      </c>
      <c r="AP55" s="31">
        <v>19.899999999999999</v>
      </c>
      <c r="AQ55" s="31">
        <v>30.73555</v>
      </c>
      <c r="AR55" s="31">
        <v>113.89765</v>
      </c>
      <c r="AS55" s="31">
        <v>6.1590500000000006</v>
      </c>
      <c r="AT55" s="31">
        <v>20.03696772</v>
      </c>
      <c r="AU55" s="31">
        <v>41.272599999999997</v>
      </c>
      <c r="AV55" s="31">
        <v>3.2238000000000002</v>
      </c>
      <c r="AW55" s="31">
        <v>24.248150000000003</v>
      </c>
      <c r="AX55" s="31">
        <v>1.2935000000000001</v>
      </c>
      <c r="AY55" s="31">
        <f t="shared" si="11"/>
        <v>1690.0428977919003</v>
      </c>
      <c r="AZ55" s="33">
        <f t="shared" si="12"/>
        <v>0.16900428977919002</v>
      </c>
      <c r="BA55" s="33">
        <f t="shared" si="13"/>
        <v>99.269014289779193</v>
      </c>
      <c r="BB55" s="33">
        <f t="shared" si="14"/>
        <v>99.312482104946923</v>
      </c>
      <c r="BC55" s="33">
        <f t="shared" si="15"/>
        <v>100.01476163522553</v>
      </c>
      <c r="BD55" s="51">
        <f t="shared" si="16"/>
        <v>101.24299839122553</v>
      </c>
      <c r="BE55" s="22">
        <f t="shared" si="17"/>
        <v>20.537652716940027</v>
      </c>
      <c r="BF55" s="20">
        <f t="shared" si="18"/>
        <v>68.159241500300027</v>
      </c>
      <c r="BG55" s="20">
        <f t="shared" si="19"/>
        <v>58.199606247930433</v>
      </c>
      <c r="BH55" s="20">
        <f t="shared" si="20"/>
        <v>445.83458027168155</v>
      </c>
      <c r="BI55" s="20">
        <f t="shared" si="21"/>
        <v>536.8616059268968</v>
      </c>
      <c r="BJ55" s="20">
        <f t="shared" si="22"/>
        <v>28.879025751725752</v>
      </c>
      <c r="BK55" s="20">
        <f t="shared" si="23"/>
        <v>373.81204738644152</v>
      </c>
      <c r="BL55" s="20">
        <f t="shared" si="24"/>
        <v>214.52999783661474</v>
      </c>
      <c r="BM55" s="20">
        <f t="shared" si="25"/>
        <v>42.216919967943298</v>
      </c>
      <c r="BN55" s="20">
        <f t="shared" si="26"/>
        <v>14.447408353604716</v>
      </c>
      <c r="BO55" s="20">
        <f t="shared" si="27"/>
        <v>26.750258175559381</v>
      </c>
      <c r="BP55" s="20">
        <f t="shared" si="28"/>
        <v>38.474334502565071</v>
      </c>
      <c r="BQ55" s="20">
        <f t="shared" si="29"/>
        <v>141.77530641731681</v>
      </c>
      <c r="BR55" s="20">
        <f t="shared" si="30"/>
        <v>6.6346752714899377</v>
      </c>
      <c r="BS55" s="20">
        <f t="shared" si="31"/>
        <v>23.498829539019511</v>
      </c>
      <c r="BT55" s="20">
        <f t="shared" si="32"/>
        <v>50.734465876303382</v>
      </c>
      <c r="BU55" s="20">
        <f t="shared" si="33"/>
        <v>3.6683892483127769</v>
      </c>
      <c r="BV55" s="20">
        <f t="shared" si="34"/>
        <v>28.282783943427624</v>
      </c>
      <c r="BW55" s="20">
        <f t="shared" si="35"/>
        <v>1.423920535226652</v>
      </c>
      <c r="BX55" s="21">
        <f t="shared" si="36"/>
        <v>2124.7210494692999</v>
      </c>
      <c r="BY55" s="23">
        <f t="shared" si="37"/>
        <v>0.21247210494693</v>
      </c>
    </row>
    <row r="56" spans="1:77" x14ac:dyDescent="0.25">
      <c r="A56" s="191" t="s">
        <v>362</v>
      </c>
      <c r="B56" s="78" t="s">
        <v>128</v>
      </c>
      <c r="C56" s="169" t="s">
        <v>298</v>
      </c>
      <c r="D56" s="74">
        <v>47.088535</v>
      </c>
      <c r="E56" s="74">
        <v>-120.30202</v>
      </c>
      <c r="F56" s="171" t="s">
        <v>324</v>
      </c>
      <c r="G56" s="68" t="s">
        <v>74</v>
      </c>
      <c r="H56" s="7">
        <v>53.276849999999996</v>
      </c>
      <c r="I56" s="5">
        <v>14.170364999999999</v>
      </c>
      <c r="J56" s="5">
        <v>11.340252</v>
      </c>
      <c r="K56" s="5">
        <v>8.9531639999999992</v>
      </c>
      <c r="L56" s="5">
        <v>5.1365159999999994</v>
      </c>
      <c r="M56" s="5">
        <v>2.7670499999999998</v>
      </c>
      <c r="N56" s="5">
        <v>1.1509740000000002</v>
      </c>
      <c r="O56" s="6">
        <v>1.765962</v>
      </c>
      <c r="P56" s="6">
        <v>0.19423800000000002</v>
      </c>
      <c r="Q56" s="6">
        <v>0.26769599999999999</v>
      </c>
      <c r="R56" s="5">
        <v>0.56848944233880561</v>
      </c>
      <c r="S56" s="83">
        <f t="shared" si="0"/>
        <v>99.023066999999998</v>
      </c>
      <c r="T56" s="7">
        <f t="shared" si="38"/>
        <v>53.802464025881967</v>
      </c>
      <c r="U56" s="5">
        <f t="shared" si="1"/>
        <v>14.310165731384586</v>
      </c>
      <c r="V56" s="5">
        <f t="shared" si="2"/>
        <v>11.452131653324775</v>
      </c>
      <c r="W56" s="5">
        <f t="shared" si="3"/>
        <v>9.0414933320536317</v>
      </c>
      <c r="X56" s="5">
        <f t="shared" si="4"/>
        <v>5.1871913844074324</v>
      </c>
      <c r="Y56" s="5">
        <f t="shared" si="5"/>
        <v>2.794348916702408</v>
      </c>
      <c r="Z56" s="5">
        <f t="shared" si="6"/>
        <v>1.1623291773016888</v>
      </c>
      <c r="AA56" s="5">
        <f t="shared" si="7"/>
        <v>1.7833844714181597</v>
      </c>
      <c r="AB56" s="5">
        <f t="shared" si="8"/>
        <v>0.19615429604902063</v>
      </c>
      <c r="AC56" s="5">
        <f t="shared" si="9"/>
        <v>0.27033701147632599</v>
      </c>
      <c r="AD56" s="8">
        <f t="shared" si="10"/>
        <v>100</v>
      </c>
      <c r="AE56" s="4"/>
      <c r="AF56" s="35">
        <v>16.956319975200003</v>
      </c>
      <c r="AG56" s="31">
        <v>49.532313600000002</v>
      </c>
      <c r="AH56" s="31">
        <v>37.963462679999999</v>
      </c>
      <c r="AI56" s="31">
        <v>316.95840000000004</v>
      </c>
      <c r="AJ56" s="31">
        <v>458.48880000000003</v>
      </c>
      <c r="AK56" s="31">
        <v>24.344100000000001</v>
      </c>
      <c r="AL56" s="31">
        <v>309.36509999999998</v>
      </c>
      <c r="AM56" s="31">
        <v>154.56941280000001</v>
      </c>
      <c r="AN56" s="31">
        <v>31.6602</v>
      </c>
      <c r="AO56" s="32">
        <v>10.7415</v>
      </c>
      <c r="AP56" s="31">
        <v>18.918900000000001</v>
      </c>
      <c r="AQ56" s="31">
        <v>37.610100000000003</v>
      </c>
      <c r="AR56" s="31">
        <v>108.81089999999999</v>
      </c>
      <c r="AS56" s="31">
        <v>4.9401000000000002</v>
      </c>
      <c r="AT56" s="31">
        <v>21.44990232</v>
      </c>
      <c r="AU56" s="31">
        <v>40.352399999999996</v>
      </c>
      <c r="AV56" s="31">
        <v>2.5739999999999998</v>
      </c>
      <c r="AW56" s="31">
        <v>19.790099999999999</v>
      </c>
      <c r="AX56" s="31">
        <v>0.7722</v>
      </c>
      <c r="AY56" s="31">
        <f t="shared" si="11"/>
        <v>1665.7982113752003</v>
      </c>
      <c r="AZ56" s="33">
        <f t="shared" si="12"/>
        <v>0.16657982113752001</v>
      </c>
      <c r="BA56" s="33">
        <f t="shared" si="13"/>
        <v>99.189646821137515</v>
      </c>
      <c r="BB56" s="33">
        <f t="shared" si="14"/>
        <v>99.233280341926886</v>
      </c>
      <c r="BC56" s="33">
        <f t="shared" si="15"/>
        <v>99.801769784265687</v>
      </c>
      <c r="BD56" s="51">
        <f t="shared" si="16"/>
        <v>101.06053775626569</v>
      </c>
      <c r="BE56" s="22">
        <f t="shared" si="17"/>
        <v>21.577357611091674</v>
      </c>
      <c r="BF56" s="20">
        <f t="shared" si="18"/>
        <v>72.39514009434572</v>
      </c>
      <c r="BG56" s="20">
        <f t="shared" si="19"/>
        <v>58.230459395010229</v>
      </c>
      <c r="BH56" s="20">
        <f t="shared" si="20"/>
        <v>466.2851166581604</v>
      </c>
      <c r="BI56" s="20">
        <f t="shared" si="21"/>
        <v>511.9023779816514</v>
      </c>
      <c r="BJ56" s="20">
        <f t="shared" si="22"/>
        <v>26.622710038610037</v>
      </c>
      <c r="BK56" s="20">
        <f t="shared" si="23"/>
        <v>365.85724334626798</v>
      </c>
      <c r="BL56" s="20">
        <f t="shared" si="24"/>
        <v>208.79240347748302</v>
      </c>
      <c r="BM56" s="20">
        <f t="shared" si="25"/>
        <v>40.206904909735108</v>
      </c>
      <c r="BN56" s="20">
        <f t="shared" si="26"/>
        <v>15.366174402083825</v>
      </c>
      <c r="BO56" s="20">
        <f t="shared" si="27"/>
        <v>25.431430120481931</v>
      </c>
      <c r="BP56" s="20">
        <f t="shared" si="28"/>
        <v>47.079800689264474</v>
      </c>
      <c r="BQ56" s="20">
        <f t="shared" si="29"/>
        <v>135.44352046810462</v>
      </c>
      <c r="BR56" s="20">
        <f t="shared" si="30"/>
        <v>5.3215933153144457</v>
      </c>
      <c r="BS56" s="20">
        <f t="shared" si="31"/>
        <v>25.155882131964582</v>
      </c>
      <c r="BT56" s="20">
        <f t="shared" si="32"/>
        <v>49.603307298957283</v>
      </c>
      <c r="BU56" s="20">
        <f t="shared" si="33"/>
        <v>2.9289763400822277</v>
      </c>
      <c r="BV56" s="20">
        <f t="shared" si="34"/>
        <v>23.082961896838601</v>
      </c>
      <c r="BW56" s="20">
        <f t="shared" si="35"/>
        <v>0.85005909339158925</v>
      </c>
      <c r="BX56" s="21">
        <f t="shared" si="36"/>
        <v>2102.1334192688391</v>
      </c>
      <c r="BY56" s="23">
        <f t="shared" si="37"/>
        <v>0.2102133419268839</v>
      </c>
    </row>
    <row r="57" spans="1:77" x14ac:dyDescent="0.25">
      <c r="A57" s="191" t="s">
        <v>432</v>
      </c>
      <c r="B57" s="78" t="s">
        <v>129</v>
      </c>
      <c r="C57" s="169" t="s">
        <v>298</v>
      </c>
      <c r="D57" s="74">
        <v>47.087826999999997</v>
      </c>
      <c r="E57" s="74">
        <v>-120.30194899999999</v>
      </c>
      <c r="F57" s="171" t="s">
        <v>325</v>
      </c>
      <c r="G57" s="68" t="s">
        <v>73</v>
      </c>
      <c r="H57" s="7">
        <v>54.063424499999996</v>
      </c>
      <c r="I57" s="5">
        <v>14.2216345</v>
      </c>
      <c r="J57" s="5">
        <v>10.958830499999999</v>
      </c>
      <c r="K57" s="5">
        <v>8.6211774999999999</v>
      </c>
      <c r="L57" s="5">
        <v>4.5911290000000005</v>
      </c>
      <c r="M57" s="5">
        <v>2.9226135000000002</v>
      </c>
      <c r="N57" s="5">
        <v>1.304843</v>
      </c>
      <c r="O57" s="6">
        <v>1.7446330000000001</v>
      </c>
      <c r="P57" s="6">
        <v>0.1915375</v>
      </c>
      <c r="Q57" s="6">
        <v>0.322181</v>
      </c>
      <c r="R57" s="5">
        <v>0.74959006793151772</v>
      </c>
      <c r="S57" s="83">
        <f t="shared" si="0"/>
        <v>98.942003999999983</v>
      </c>
      <c r="T57" s="7">
        <f t="shared" si="38"/>
        <v>54.641529698549476</v>
      </c>
      <c r="U57" s="5">
        <f t="shared" si="1"/>
        <v>14.373707753079271</v>
      </c>
      <c r="V57" s="5">
        <f t="shared" si="2"/>
        <v>11.076014288127823</v>
      </c>
      <c r="W57" s="5">
        <f t="shared" si="3"/>
        <v>8.7133645483873572</v>
      </c>
      <c r="X57" s="5">
        <f t="shared" si="4"/>
        <v>4.6402223670343297</v>
      </c>
      <c r="Y57" s="5">
        <f t="shared" si="5"/>
        <v>2.9538652764704469</v>
      </c>
      <c r="Z57" s="5">
        <f t="shared" si="6"/>
        <v>1.3187958068850112</v>
      </c>
      <c r="AA57" s="5">
        <f t="shared" si="7"/>
        <v>1.7632885220315535</v>
      </c>
      <c r="AB57" s="5">
        <f t="shared" si="8"/>
        <v>0.19358562820296224</v>
      </c>
      <c r="AC57" s="5">
        <f t="shared" si="9"/>
        <v>0.32562611123178792</v>
      </c>
      <c r="AD57" s="8">
        <f t="shared" si="10"/>
        <v>100</v>
      </c>
      <c r="AE57" s="4"/>
      <c r="AF57" s="35">
        <v>12.409415471599999</v>
      </c>
      <c r="AG57" s="31">
        <v>39.746508799999994</v>
      </c>
      <c r="AH57" s="31">
        <v>36.794901000000003</v>
      </c>
      <c r="AI57" s="31">
        <v>302.56954999999999</v>
      </c>
      <c r="AJ57" s="31">
        <v>551.34939999999995</v>
      </c>
      <c r="AK57" s="31">
        <v>32.347449999999995</v>
      </c>
      <c r="AL57" s="31">
        <v>319.2955</v>
      </c>
      <c r="AM57" s="31">
        <v>165.98807905000001</v>
      </c>
      <c r="AN57" s="31">
        <v>33.422050000000006</v>
      </c>
      <c r="AO57" s="32">
        <v>10.8057</v>
      </c>
      <c r="AP57" s="31">
        <v>21.133799999999997</v>
      </c>
      <c r="AQ57" s="31">
        <v>25.6113</v>
      </c>
      <c r="AR57" s="31">
        <v>113.20115</v>
      </c>
      <c r="AS57" s="31">
        <v>7.2834000000000003</v>
      </c>
      <c r="AT57" s="31">
        <v>21.099770999999997</v>
      </c>
      <c r="AU57" s="31">
        <v>41.829799999999999</v>
      </c>
      <c r="AV57" s="31">
        <v>3.29345</v>
      </c>
      <c r="AW57" s="31">
        <v>25.113799999999998</v>
      </c>
      <c r="AX57" s="31">
        <v>1.0347999999999999</v>
      </c>
      <c r="AY57" s="31">
        <f t="shared" si="11"/>
        <v>1764.3298253215996</v>
      </c>
      <c r="AZ57" s="33">
        <f t="shared" si="12"/>
        <v>0.17643298253215997</v>
      </c>
      <c r="BA57" s="33">
        <f t="shared" si="13"/>
        <v>99.118436982532145</v>
      </c>
      <c r="BB57" s="33">
        <f t="shared" si="14"/>
        <v>99.162572235691911</v>
      </c>
      <c r="BC57" s="33">
        <f t="shared" si="15"/>
        <v>99.912162303623433</v>
      </c>
      <c r="BD57" s="51">
        <f t="shared" si="16"/>
        <v>101.12859248912343</v>
      </c>
      <c r="BE57" s="22">
        <f t="shared" si="17"/>
        <v>15.791303523815976</v>
      </c>
      <c r="BF57" s="20">
        <f t="shared" si="18"/>
        <v>58.092462550288481</v>
      </c>
      <c r="BG57" s="20">
        <f t="shared" si="19"/>
        <v>56.438054839309551</v>
      </c>
      <c r="BH57" s="20">
        <f t="shared" si="20"/>
        <v>445.11733375407329</v>
      </c>
      <c r="BI57" s="20">
        <f t="shared" si="21"/>
        <v>615.5811635066259</v>
      </c>
      <c r="BJ57" s="20">
        <f t="shared" si="22"/>
        <v>35.375174347724339</v>
      </c>
      <c r="BK57" s="20">
        <f t="shared" si="23"/>
        <v>377.60100102716279</v>
      </c>
      <c r="BL57" s="20">
        <f t="shared" si="24"/>
        <v>224.21674085223637</v>
      </c>
      <c r="BM57" s="20">
        <f t="shared" si="25"/>
        <v>42.444368204825381</v>
      </c>
      <c r="BN57" s="20">
        <f t="shared" si="26"/>
        <v>15.458015243364258</v>
      </c>
      <c r="BO57" s="20">
        <f t="shared" si="27"/>
        <v>28.408774182444059</v>
      </c>
      <c r="BP57" s="20">
        <f t="shared" si="28"/>
        <v>32.059869540175619</v>
      </c>
      <c r="BQ57" s="20">
        <f t="shared" si="29"/>
        <v>140.90833066391309</v>
      </c>
      <c r="BR57" s="20">
        <f t="shared" si="30"/>
        <v>7.845851855784546</v>
      </c>
      <c r="BS57" s="20">
        <f t="shared" si="31"/>
        <v>24.745257314880135</v>
      </c>
      <c r="BT57" s="20">
        <f t="shared" si="32"/>
        <v>51.41940562776746</v>
      </c>
      <c r="BU57" s="20">
        <f t="shared" si="33"/>
        <v>3.7476445715787934</v>
      </c>
      <c r="BV57" s="20">
        <f t="shared" si="34"/>
        <v>29.292468885191347</v>
      </c>
      <c r="BW57" s="20">
        <f t="shared" si="35"/>
        <v>1.1391364281813214</v>
      </c>
      <c r="BX57" s="21">
        <f t="shared" si="36"/>
        <v>2205.6823569193425</v>
      </c>
      <c r="BY57" s="23">
        <f t="shared" si="37"/>
        <v>0.22056823569193426</v>
      </c>
    </row>
    <row r="58" spans="1:77" s="49" customFormat="1" x14ac:dyDescent="0.25">
      <c r="A58" s="191" t="s">
        <v>386</v>
      </c>
      <c r="B58" s="78" t="s">
        <v>130</v>
      </c>
      <c r="C58" s="169" t="s">
        <v>298</v>
      </c>
      <c r="D58" s="74">
        <v>47.087595999999998</v>
      </c>
      <c r="E58" s="74">
        <v>-120.292044</v>
      </c>
      <c r="F58" s="171" t="s">
        <v>325</v>
      </c>
      <c r="G58" s="68" t="s">
        <v>73</v>
      </c>
      <c r="H58" s="7">
        <v>54.112900000000003</v>
      </c>
      <c r="I58" s="5">
        <v>14.202999999999999</v>
      </c>
      <c r="J58" s="5">
        <v>11.3104</v>
      </c>
      <c r="K58" s="5">
        <v>8.4678000000000004</v>
      </c>
      <c r="L58" s="5">
        <v>4.7766999999999999</v>
      </c>
      <c r="M58" s="5">
        <v>2.8571</v>
      </c>
      <c r="N58" s="5">
        <v>1.3141</v>
      </c>
      <c r="O58" s="6">
        <v>1.7443</v>
      </c>
      <c r="P58" s="6">
        <v>0.19189999999999999</v>
      </c>
      <c r="Q58" s="6">
        <v>0.31359999999999999</v>
      </c>
      <c r="R58" s="5">
        <v>0.68433313919622973</v>
      </c>
      <c r="S58" s="83">
        <f t="shared" si="0"/>
        <v>99.291799999999995</v>
      </c>
      <c r="T58" s="7">
        <f t="shared" si="38"/>
        <v>54.498860933128427</v>
      </c>
      <c r="U58" s="5">
        <f t="shared" si="1"/>
        <v>14.304303074372706</v>
      </c>
      <c r="V58" s="5">
        <f t="shared" si="2"/>
        <v>11.391071568850601</v>
      </c>
      <c r="W58" s="5">
        <f t="shared" si="3"/>
        <v>8.5281966889511533</v>
      </c>
      <c r="X58" s="5">
        <f t="shared" si="4"/>
        <v>4.8107698722351699</v>
      </c>
      <c r="Y58" s="5">
        <f t="shared" si="5"/>
        <v>2.8774783013300191</v>
      </c>
      <c r="Z58" s="5">
        <f t="shared" si="6"/>
        <v>1.3234728346147417</v>
      </c>
      <c r="AA58" s="5">
        <f t="shared" si="7"/>
        <v>1.7567412414721053</v>
      </c>
      <c r="AB58" s="5">
        <f t="shared" si="8"/>
        <v>0.19326872913976784</v>
      </c>
      <c r="AC58" s="5">
        <f t="shared" si="9"/>
        <v>0.31583675590532145</v>
      </c>
      <c r="AD58" s="8">
        <f t="shared" si="10"/>
        <v>100</v>
      </c>
      <c r="AE58" s="50"/>
      <c r="AF58" s="35">
        <v>11.40926</v>
      </c>
      <c r="AG58" s="31">
        <v>38.645760000000003</v>
      </c>
      <c r="AH58" s="31">
        <v>36.217792000000003</v>
      </c>
      <c r="AI58" s="31">
        <v>306.91000000000003</v>
      </c>
      <c r="AJ58" s="31">
        <v>564.77</v>
      </c>
      <c r="AK58" s="31">
        <v>31.3</v>
      </c>
      <c r="AL58" s="31">
        <v>320.7</v>
      </c>
      <c r="AM58" s="31">
        <v>164.28153999999998</v>
      </c>
      <c r="AN58" s="31">
        <v>32.909999999999997</v>
      </c>
      <c r="AO58" s="32">
        <v>10.64</v>
      </c>
      <c r="AP58" s="31">
        <v>20.66</v>
      </c>
      <c r="AQ58" s="31">
        <v>24.54</v>
      </c>
      <c r="AR58" s="31">
        <v>112.29</v>
      </c>
      <c r="AS58" s="31">
        <v>5.46</v>
      </c>
      <c r="AT58" s="31">
        <v>21.320991999999997</v>
      </c>
      <c r="AU58" s="31">
        <v>39.32</v>
      </c>
      <c r="AV58" s="31">
        <v>3.35</v>
      </c>
      <c r="AW58" s="31">
        <v>25.76</v>
      </c>
      <c r="AX58" s="31">
        <v>0.83</v>
      </c>
      <c r="AY58" s="31">
        <f t="shared" si="11"/>
        <v>1771.3153439999999</v>
      </c>
      <c r="AZ58" s="33">
        <f t="shared" si="12"/>
        <v>0.17713153439999998</v>
      </c>
      <c r="BA58" s="33">
        <f t="shared" si="13"/>
        <v>99.468931534399999</v>
      </c>
      <c r="BB58" s="33">
        <f t="shared" si="14"/>
        <v>99.513129857500616</v>
      </c>
      <c r="BC58" s="33">
        <f t="shared" si="15"/>
        <v>100.19746299669684</v>
      </c>
      <c r="BD58" s="51">
        <f t="shared" si="16"/>
        <v>101.45291739669685</v>
      </c>
      <c r="BE58" s="22">
        <f t="shared" si="17"/>
        <v>14.518579707034577</v>
      </c>
      <c r="BF58" s="20">
        <f t="shared" si="18"/>
        <v>56.483636759750759</v>
      </c>
      <c r="BG58" s="20">
        <f t="shared" si="19"/>
        <v>55.552853126434741</v>
      </c>
      <c r="BH58" s="20">
        <f t="shared" si="20"/>
        <v>451.50267402143623</v>
      </c>
      <c r="BI58" s="20">
        <f t="shared" si="21"/>
        <v>630.56525265763798</v>
      </c>
      <c r="BJ58" s="20">
        <f t="shared" si="22"/>
        <v>34.22968292968293</v>
      </c>
      <c r="BK58" s="20">
        <f t="shared" si="23"/>
        <v>379.26197215247663</v>
      </c>
      <c r="BL58" s="20">
        <f t="shared" si="24"/>
        <v>221.91154745450558</v>
      </c>
      <c r="BM58" s="20">
        <f t="shared" si="25"/>
        <v>41.794089758731225</v>
      </c>
      <c r="BN58" s="20">
        <f t="shared" si="26"/>
        <v>15.220974318128</v>
      </c>
      <c r="BO58" s="20">
        <f t="shared" si="27"/>
        <v>27.771876075731498</v>
      </c>
      <c r="BP58" s="20">
        <f t="shared" si="28"/>
        <v>30.718831082994996</v>
      </c>
      <c r="BQ58" s="20">
        <f t="shared" si="29"/>
        <v>139.7741670491051</v>
      </c>
      <c r="BR58" s="20">
        <f t="shared" si="30"/>
        <v>5.8816419711376033</v>
      </c>
      <c r="BS58" s="20">
        <f t="shared" si="31"/>
        <v>25.004699494060898</v>
      </c>
      <c r="BT58" s="20">
        <f t="shared" si="32"/>
        <v>48.334226539065845</v>
      </c>
      <c r="BU58" s="20">
        <f t="shared" si="33"/>
        <v>3.811993294201812</v>
      </c>
      <c r="BV58" s="20">
        <f t="shared" si="34"/>
        <v>30.046189683860238</v>
      </c>
      <c r="BW58" s="20">
        <f t="shared" si="35"/>
        <v>0.91368693021887981</v>
      </c>
      <c r="BX58" s="21">
        <f t="shared" si="36"/>
        <v>2213.2985750061948</v>
      </c>
      <c r="BY58" s="23">
        <f t="shared" si="37"/>
        <v>0.22132985750061948</v>
      </c>
    </row>
    <row r="59" spans="1:77" s="49" customFormat="1" x14ac:dyDescent="0.25">
      <c r="A59" s="187" t="s">
        <v>342</v>
      </c>
      <c r="B59" s="78" t="s">
        <v>132</v>
      </c>
      <c r="C59" s="169" t="s">
        <v>299</v>
      </c>
      <c r="D59" s="74">
        <v>47.114420000000003</v>
      </c>
      <c r="E59" s="74">
        <v>-120.257212</v>
      </c>
      <c r="F59" s="171" t="s">
        <v>325</v>
      </c>
      <c r="G59" s="68" t="s">
        <v>74</v>
      </c>
      <c r="H59" s="7">
        <v>54.132079499999996</v>
      </c>
      <c r="I59" s="5">
        <v>14.190491</v>
      </c>
      <c r="J59" s="5">
        <v>10.97087</v>
      </c>
      <c r="K59" s="5">
        <v>8.5373985000000001</v>
      </c>
      <c r="L59" s="5">
        <v>4.7124195000000002</v>
      </c>
      <c r="M59" s="5">
        <v>2.8315710000000003</v>
      </c>
      <c r="N59" s="5">
        <v>1.3844429999999999</v>
      </c>
      <c r="O59" s="6">
        <v>1.7590604999999999</v>
      </c>
      <c r="P59" s="6">
        <v>0.188055</v>
      </c>
      <c r="Q59" s="6">
        <v>0.30994250000000001</v>
      </c>
      <c r="R59" s="5">
        <v>0.88595134298966782</v>
      </c>
      <c r="S59" s="83">
        <f t="shared" si="0"/>
        <v>99.016330500000009</v>
      </c>
      <c r="T59" s="7">
        <f t="shared" si="38"/>
        <v>54.669850141538014</v>
      </c>
      <c r="U59" s="5">
        <f t="shared" si="1"/>
        <v>14.331465252592851</v>
      </c>
      <c r="V59" s="5">
        <f t="shared" si="2"/>
        <v>11.079859195549565</v>
      </c>
      <c r="W59" s="5">
        <f t="shared" si="3"/>
        <v>8.6222125753286729</v>
      </c>
      <c r="X59" s="5">
        <f t="shared" si="4"/>
        <v>4.7592346395830125</v>
      </c>
      <c r="Y59" s="5">
        <f t="shared" si="5"/>
        <v>2.859701006593049</v>
      </c>
      <c r="Z59" s="5">
        <f t="shared" si="6"/>
        <v>1.3981966338370817</v>
      </c>
      <c r="AA59" s="5">
        <f t="shared" si="7"/>
        <v>1.7765357402332735</v>
      </c>
      <c r="AB59" s="5">
        <f t="shared" si="8"/>
        <v>0.18992321675665408</v>
      </c>
      <c r="AC59" s="5">
        <f t="shared" si="9"/>
        <v>0.31302159798781876</v>
      </c>
      <c r="AD59" s="8">
        <f t="shared" si="10"/>
        <v>100</v>
      </c>
      <c r="AE59" s="50"/>
      <c r="AF59" s="35">
        <v>12.677452295299998</v>
      </c>
      <c r="AG59" s="31">
        <v>40.092928000000001</v>
      </c>
      <c r="AH59" s="31">
        <v>36.527301719999997</v>
      </c>
      <c r="AI59" s="31">
        <v>308.36045000000001</v>
      </c>
      <c r="AJ59" s="31">
        <v>556.30450000000008</v>
      </c>
      <c r="AK59" s="31">
        <v>31.47185</v>
      </c>
      <c r="AL59" s="31">
        <v>320.31040000000002</v>
      </c>
      <c r="AM59" s="31">
        <v>164.18240280000001</v>
      </c>
      <c r="AN59" s="31">
        <v>33.123550000000002</v>
      </c>
      <c r="AO59" s="32">
        <v>9.9997500000000006</v>
      </c>
      <c r="AP59" s="31">
        <v>20.785550000000001</v>
      </c>
      <c r="AQ59" s="31">
        <v>23.213349999999998</v>
      </c>
      <c r="AR59" s="31">
        <v>112.20614999999999</v>
      </c>
      <c r="AS59" s="31">
        <v>6.9152500000000003</v>
      </c>
      <c r="AT59" s="31">
        <v>21.714529759999998</v>
      </c>
      <c r="AU59" s="31">
        <v>44.774999999999999</v>
      </c>
      <c r="AV59" s="31">
        <v>3.4924499999999998</v>
      </c>
      <c r="AW59" s="31">
        <v>24.12875</v>
      </c>
      <c r="AX59" s="31">
        <v>3.0247999999999999</v>
      </c>
      <c r="AY59" s="31">
        <f t="shared" si="11"/>
        <v>1773.3064145753003</v>
      </c>
      <c r="AZ59" s="33">
        <f t="shared" si="12"/>
        <v>0.17733064145753002</v>
      </c>
      <c r="BA59" s="33">
        <f t="shared" si="13"/>
        <v>99.19366114145754</v>
      </c>
      <c r="BB59" s="33">
        <f t="shared" si="14"/>
        <v>99.238025187474122</v>
      </c>
      <c r="BC59" s="33">
        <f t="shared" si="15"/>
        <v>100.12397653046379</v>
      </c>
      <c r="BD59" s="51">
        <f t="shared" si="16"/>
        <v>101.34174310046379</v>
      </c>
      <c r="BE59" s="22">
        <f t="shared" si="17"/>
        <v>16.132387344266103</v>
      </c>
      <c r="BF59" s="20">
        <f t="shared" si="18"/>
        <v>58.59877983475652</v>
      </c>
      <c r="BG59" s="20">
        <f t="shared" si="19"/>
        <v>56.027596258660019</v>
      </c>
      <c r="BH59" s="20">
        <f t="shared" si="20"/>
        <v>453.63646586117557</v>
      </c>
      <c r="BI59" s="20">
        <f t="shared" si="21"/>
        <v>621.1135286879279</v>
      </c>
      <c r="BJ59" s="20">
        <f t="shared" si="22"/>
        <v>34.417618105768106</v>
      </c>
      <c r="BK59" s="20">
        <f t="shared" si="23"/>
        <v>378.80122857795027</v>
      </c>
      <c r="BL59" s="20">
        <f t="shared" si="24"/>
        <v>221.7776328986626</v>
      </c>
      <c r="BM59" s="20">
        <f t="shared" si="25"/>
        <v>42.065287810021935</v>
      </c>
      <c r="BN59" s="20">
        <f t="shared" si="26"/>
        <v>14.305069355047037</v>
      </c>
      <c r="BO59" s="20">
        <f t="shared" si="27"/>
        <v>27.940644664371774</v>
      </c>
      <c r="BP59" s="20">
        <f t="shared" si="28"/>
        <v>29.05814904321279</v>
      </c>
      <c r="BQ59" s="20">
        <f t="shared" si="29"/>
        <v>139.66979387333637</v>
      </c>
      <c r="BR59" s="20">
        <f t="shared" si="30"/>
        <v>7.4492719122544528</v>
      </c>
      <c r="BS59" s="20">
        <f t="shared" si="31"/>
        <v>25.466230244054422</v>
      </c>
      <c r="BT59" s="20">
        <f t="shared" si="32"/>
        <v>55.039801456934718</v>
      </c>
      <c r="BU59" s="20">
        <f t="shared" si="33"/>
        <v>3.9740883523388413</v>
      </c>
      <c r="BV59" s="20">
        <f t="shared" si="34"/>
        <v>28.143517054908489</v>
      </c>
      <c r="BW59" s="20">
        <f t="shared" si="35"/>
        <v>3.3297834054530937</v>
      </c>
      <c r="BX59" s="21">
        <f t="shared" si="36"/>
        <v>2216.9468747411001</v>
      </c>
      <c r="BY59" s="23">
        <f t="shared" si="37"/>
        <v>0.22169468747411</v>
      </c>
    </row>
    <row r="60" spans="1:77" x14ac:dyDescent="0.25">
      <c r="A60" s="187" t="s">
        <v>352</v>
      </c>
      <c r="B60" s="78" t="s">
        <v>133</v>
      </c>
      <c r="C60" s="169" t="s">
        <v>299</v>
      </c>
      <c r="D60" s="74">
        <v>47.114606999999999</v>
      </c>
      <c r="E60" s="74">
        <v>-120.25837300000001</v>
      </c>
      <c r="F60" s="171" t="s">
        <v>325</v>
      </c>
      <c r="G60" s="68" t="s">
        <v>73</v>
      </c>
      <c r="H60" s="7">
        <v>54.3667005</v>
      </c>
      <c r="I60" s="5">
        <v>14.284618</v>
      </c>
      <c r="J60" s="5">
        <v>10.809282</v>
      </c>
      <c r="K60" s="5">
        <v>8.4950114999999986</v>
      </c>
      <c r="L60" s="5">
        <v>4.7924174999999991</v>
      </c>
      <c r="M60" s="5">
        <v>2.8387350000000002</v>
      </c>
      <c r="N60" s="5">
        <v>1.360563</v>
      </c>
      <c r="O60" s="6">
        <v>1.7557769999999999</v>
      </c>
      <c r="P60" s="6">
        <v>0.1927315</v>
      </c>
      <c r="Q60" s="6">
        <v>0.313027</v>
      </c>
      <c r="R60" s="5">
        <v>0.36418816388463421</v>
      </c>
      <c r="S60" s="83">
        <f t="shared" si="0"/>
        <v>99.208862999999994</v>
      </c>
      <c r="T60" s="7">
        <f t="shared" si="38"/>
        <v>54.800245518386802</v>
      </c>
      <c r="U60" s="5">
        <f t="shared" si="1"/>
        <v>14.398530099069879</v>
      </c>
      <c r="V60" s="5">
        <f t="shared" si="2"/>
        <v>10.895480174992027</v>
      </c>
      <c r="W60" s="5">
        <f t="shared" si="3"/>
        <v>8.5627546200181719</v>
      </c>
      <c r="X60" s="5">
        <f t="shared" si="4"/>
        <v>4.8306344363607909</v>
      </c>
      <c r="Y60" s="5">
        <f t="shared" si="5"/>
        <v>2.8613723755709208</v>
      </c>
      <c r="Z60" s="5">
        <f t="shared" si="6"/>
        <v>1.371412753717377</v>
      </c>
      <c r="AA60" s="5">
        <f t="shared" si="7"/>
        <v>1.769778371515053</v>
      </c>
      <c r="AB60" s="5">
        <f t="shared" si="8"/>
        <v>0.1942684294244961</v>
      </c>
      <c r="AC60" s="5">
        <f t="shared" si="9"/>
        <v>0.31552322094448354</v>
      </c>
      <c r="AD60" s="8">
        <f t="shared" si="10"/>
        <v>100</v>
      </c>
      <c r="AE60" s="4"/>
      <c r="AF60" s="35">
        <v>12.080067472800001</v>
      </c>
      <c r="AG60" s="31">
        <v>39.0434816</v>
      </c>
      <c r="AH60" s="31">
        <v>36.215102559999998</v>
      </c>
      <c r="AI60" s="31">
        <v>306.81819999999999</v>
      </c>
      <c r="AJ60" s="31">
        <v>570.44344999999998</v>
      </c>
      <c r="AK60" s="31">
        <v>31.79025</v>
      </c>
      <c r="AL60" s="31">
        <v>320.60890000000001</v>
      </c>
      <c r="AM60" s="31">
        <v>165.42058079999998</v>
      </c>
      <c r="AN60" s="31">
        <v>32.944449999999996</v>
      </c>
      <c r="AO60" s="32">
        <v>9.979849999999999</v>
      </c>
      <c r="AP60" s="31">
        <v>19.830349999999999</v>
      </c>
      <c r="AQ60" s="31">
        <v>24.277999999999999</v>
      </c>
      <c r="AR60" s="31">
        <v>113.8081</v>
      </c>
      <c r="AS60" s="31">
        <v>6.8057999999999996</v>
      </c>
      <c r="AT60" s="31">
        <v>21.037253159999999</v>
      </c>
      <c r="AU60" s="31">
        <v>41.969099999999997</v>
      </c>
      <c r="AV60" s="31">
        <v>2.7362500000000001</v>
      </c>
      <c r="AW60" s="31">
        <v>23.969549999999998</v>
      </c>
      <c r="AX60" s="31">
        <v>0.67660000000000009</v>
      </c>
      <c r="AY60" s="31">
        <f t="shared" si="11"/>
        <v>1780.4553355927999</v>
      </c>
      <c r="AZ60" s="33">
        <f t="shared" si="12"/>
        <v>0.17804553355927999</v>
      </c>
      <c r="BA60" s="33">
        <f t="shared" si="13"/>
        <v>99.386908533559279</v>
      </c>
      <c r="BB60" s="33">
        <f t="shared" si="14"/>
        <v>99.43124893376735</v>
      </c>
      <c r="BC60" s="33">
        <f t="shared" si="15"/>
        <v>99.795437097651984</v>
      </c>
      <c r="BD60" s="51">
        <f t="shared" si="16"/>
        <v>100.99526739965198</v>
      </c>
      <c r="BE60" s="22">
        <f t="shared" si="17"/>
        <v>15.372199640485235</v>
      </c>
      <c r="BF60" s="20">
        <f t="shared" si="18"/>
        <v>57.064936296515121</v>
      </c>
      <c r="BG60" s="20">
        <f t="shared" si="19"/>
        <v>55.548727914568907</v>
      </c>
      <c r="BH60" s="20">
        <f t="shared" si="20"/>
        <v>451.36762483608817</v>
      </c>
      <c r="BI60" s="20">
        <f t="shared" si="21"/>
        <v>636.89965503859037</v>
      </c>
      <c r="BJ60" s="20">
        <f t="shared" si="22"/>
        <v>34.765820375570378</v>
      </c>
      <c r="BK60" s="20">
        <f t="shared" si="23"/>
        <v>379.15423668112305</v>
      </c>
      <c r="BL60" s="20">
        <f t="shared" si="24"/>
        <v>223.45016406682743</v>
      </c>
      <c r="BM60" s="20">
        <f t="shared" si="25"/>
        <v>41.83783957313986</v>
      </c>
      <c r="BN60" s="20">
        <f t="shared" si="26"/>
        <v>14.276601555335498</v>
      </c>
      <c r="BO60" s="20">
        <f t="shared" si="27"/>
        <v>26.656632271944922</v>
      </c>
      <c r="BP60" s="20">
        <f t="shared" si="28"/>
        <v>30.390863122777198</v>
      </c>
      <c r="BQ60" s="20">
        <f t="shared" si="29"/>
        <v>141.66383810616489</v>
      </c>
      <c r="BR60" s="20">
        <f t="shared" si="30"/>
        <v>7.3313697668806403</v>
      </c>
      <c r="BS60" s="20">
        <f t="shared" si="31"/>
        <v>24.671938033947161</v>
      </c>
      <c r="BT60" s="20">
        <f t="shared" si="32"/>
        <v>51.590640565633478</v>
      </c>
      <c r="BU60" s="20">
        <f t="shared" si="33"/>
        <v>3.1136019854506594</v>
      </c>
      <c r="BV60" s="20">
        <f t="shared" si="34"/>
        <v>27.957827870216306</v>
      </c>
      <c r="BW60" s="20">
        <f t="shared" si="35"/>
        <v>0.7448199722724026</v>
      </c>
      <c r="BX60" s="21">
        <f t="shared" si="36"/>
        <v>2223.8593376735321</v>
      </c>
      <c r="BY60" s="23">
        <f t="shared" si="37"/>
        <v>0.22238593376735322</v>
      </c>
    </row>
    <row r="61" spans="1:77" x14ac:dyDescent="0.25">
      <c r="A61" s="187" t="s">
        <v>337</v>
      </c>
      <c r="B61" s="78" t="s">
        <v>134</v>
      </c>
      <c r="C61" s="169" t="s">
        <v>274</v>
      </c>
      <c r="D61" s="74">
        <v>47.115828</v>
      </c>
      <c r="E61" s="74">
        <v>-120.261685</v>
      </c>
      <c r="F61" s="171" t="s">
        <v>323</v>
      </c>
      <c r="G61" s="68" t="s">
        <v>131</v>
      </c>
      <c r="H61" s="7">
        <v>52.402371500000001</v>
      </c>
      <c r="I61" s="5">
        <v>14.017360999999999</v>
      </c>
      <c r="J61" s="5">
        <v>10.711971</v>
      </c>
      <c r="K61" s="5">
        <v>8.7682385000000007</v>
      </c>
      <c r="L61" s="5">
        <v>4.8610725000000006</v>
      </c>
      <c r="M61" s="5">
        <v>2.6969475000000003</v>
      </c>
      <c r="N61" s="5">
        <v>0.93002649999999998</v>
      </c>
      <c r="O61" s="6">
        <v>1.834382</v>
      </c>
      <c r="P61" s="6">
        <v>0.1718365</v>
      </c>
      <c r="Q61" s="6">
        <v>0.296709</v>
      </c>
      <c r="R61" s="5">
        <v>2.8753993610224757</v>
      </c>
      <c r="S61" s="83">
        <f t="shared" si="0"/>
        <v>96.690916000000016</v>
      </c>
      <c r="T61" s="7">
        <f t="shared" si="38"/>
        <v>54.195754542236408</v>
      </c>
      <c r="U61" s="5">
        <f t="shared" si="1"/>
        <v>14.497081607955806</v>
      </c>
      <c r="V61" s="5">
        <f t="shared" si="2"/>
        <v>11.078570193708785</v>
      </c>
      <c r="W61" s="5">
        <f t="shared" si="3"/>
        <v>9.0683167175704487</v>
      </c>
      <c r="X61" s="5">
        <f t="shared" si="4"/>
        <v>5.0274345316989235</v>
      </c>
      <c r="Y61" s="5">
        <f t="shared" si="5"/>
        <v>2.7892459928707263</v>
      </c>
      <c r="Z61" s="5">
        <f t="shared" si="6"/>
        <v>0.9618550929851567</v>
      </c>
      <c r="AA61" s="5">
        <f t="shared" si="7"/>
        <v>1.8971606391649032</v>
      </c>
      <c r="AB61" s="5">
        <f t="shared" si="8"/>
        <v>0.17771731524396767</v>
      </c>
      <c r="AC61" s="5">
        <f t="shared" si="9"/>
        <v>0.30686336656485902</v>
      </c>
      <c r="AD61" s="8">
        <f t="shared" si="10"/>
        <v>100</v>
      </c>
      <c r="AE61" s="4"/>
      <c r="AF61" s="35">
        <v>14.546072765200002</v>
      </c>
      <c r="AG61" s="31">
        <v>38.320076799999995</v>
      </c>
      <c r="AH61" s="31">
        <v>37.943347910000007</v>
      </c>
      <c r="AI61" s="31">
        <v>305.19635</v>
      </c>
      <c r="AJ61" s="31">
        <v>459.69</v>
      </c>
      <c r="AK61" s="31">
        <v>18.775650000000002</v>
      </c>
      <c r="AL61" s="31">
        <v>322.98695000000004</v>
      </c>
      <c r="AM61" s="31">
        <v>157.97087649999997</v>
      </c>
      <c r="AN61" s="31">
        <v>33.272799999999997</v>
      </c>
      <c r="AO61" s="32">
        <v>10.746</v>
      </c>
      <c r="AP61" s="31">
        <v>19.631350000000001</v>
      </c>
      <c r="AQ61" s="31">
        <v>26.974450000000001</v>
      </c>
      <c r="AR61" s="31">
        <v>113.66879999999999</v>
      </c>
      <c r="AS61" s="31">
        <v>4.5869499999999999</v>
      </c>
      <c r="AT61" s="31">
        <v>19.693119599999996</v>
      </c>
      <c r="AU61" s="31">
        <v>41.352200000000003</v>
      </c>
      <c r="AV61" s="31">
        <v>2.3382499999999999</v>
      </c>
      <c r="AW61" s="31">
        <v>23.113849999999999</v>
      </c>
      <c r="AX61" s="31">
        <v>2.1093999999999999</v>
      </c>
      <c r="AY61" s="31">
        <f t="shared" si="11"/>
        <v>1652.9164935752001</v>
      </c>
      <c r="AZ61" s="33">
        <f t="shared" si="12"/>
        <v>0.16529164935752</v>
      </c>
      <c r="BA61" s="33">
        <f t="shared" si="13"/>
        <v>96.856207649357529</v>
      </c>
      <c r="BB61" s="33">
        <f t="shared" si="14"/>
        <v>96.899007423884242</v>
      </c>
      <c r="BC61" s="33">
        <f t="shared" si="15"/>
        <v>99.774406784906716</v>
      </c>
      <c r="BD61" s="51">
        <f t="shared" si="16"/>
        <v>100.96343556590672</v>
      </c>
      <c r="BE61" s="22">
        <f t="shared" si="17"/>
        <v>18.51025542987723</v>
      </c>
      <c r="BF61" s="20">
        <f t="shared" si="18"/>
        <v>56.007626673067158</v>
      </c>
      <c r="BG61" s="20">
        <f t="shared" si="19"/>
        <v>58.199606247930433</v>
      </c>
      <c r="BH61" s="20">
        <f t="shared" si="20"/>
        <v>448.98168233873821</v>
      </c>
      <c r="BI61" s="20">
        <f t="shared" si="21"/>
        <v>513.24351681957182</v>
      </c>
      <c r="BJ61" s="20">
        <f t="shared" si="22"/>
        <v>20.533052597402598</v>
      </c>
      <c r="BK61" s="20">
        <f t="shared" si="23"/>
        <v>381.96653456973297</v>
      </c>
      <c r="BL61" s="20">
        <f t="shared" si="24"/>
        <v>213.38710153836877</v>
      </c>
      <c r="BM61" s="20">
        <f t="shared" si="25"/>
        <v>42.254828007423647</v>
      </c>
      <c r="BN61" s="20">
        <f t="shared" si="26"/>
        <v>15.372611844229651</v>
      </c>
      <c r="BO61" s="20">
        <f t="shared" si="27"/>
        <v>26.389129690189332</v>
      </c>
      <c r="BP61" s="20">
        <f t="shared" si="28"/>
        <v>33.766241772888932</v>
      </c>
      <c r="BQ61" s="20">
        <f t="shared" si="29"/>
        <v>141.49044295548416</v>
      </c>
      <c r="BR61" s="20">
        <f t="shared" si="30"/>
        <v>4.9411717288479178</v>
      </c>
      <c r="BS61" s="20">
        <f t="shared" si="31"/>
        <v>23.095573493888125</v>
      </c>
      <c r="BT61" s="20">
        <f t="shared" si="32"/>
        <v>50.832314412226829</v>
      </c>
      <c r="BU61" s="20">
        <f t="shared" si="33"/>
        <v>2.6607144239305631</v>
      </c>
      <c r="BV61" s="20">
        <f t="shared" si="34"/>
        <v>26.959748502495842</v>
      </c>
      <c r="BW61" s="20">
        <f t="shared" si="35"/>
        <v>2.3220857959080785</v>
      </c>
      <c r="BX61" s="21">
        <f t="shared" si="36"/>
        <v>2080.9142388422024</v>
      </c>
      <c r="BY61" s="23">
        <f t="shared" si="37"/>
        <v>0.20809142388422025</v>
      </c>
    </row>
    <row r="62" spans="1:77" x14ac:dyDescent="0.25">
      <c r="A62" s="187" t="s">
        <v>333</v>
      </c>
      <c r="B62" s="78" t="s">
        <v>135</v>
      </c>
      <c r="C62" s="169" t="s">
        <v>274</v>
      </c>
      <c r="D62" s="74">
        <v>47.114528</v>
      </c>
      <c r="E62" s="74">
        <v>-120.259106</v>
      </c>
      <c r="F62" s="171" t="s">
        <v>323</v>
      </c>
      <c r="G62" s="68" t="s">
        <v>73</v>
      </c>
      <c r="H62" s="7">
        <v>53.685620999999998</v>
      </c>
      <c r="I62" s="5">
        <v>14.298075000000001</v>
      </c>
      <c r="J62" s="5">
        <v>10.957716</v>
      </c>
      <c r="K62" s="5">
        <v>8.8966349999999998</v>
      </c>
      <c r="L62" s="5">
        <v>5.0310810000000004</v>
      </c>
      <c r="M62" s="5">
        <v>2.767347</v>
      </c>
      <c r="N62" s="5">
        <v>1.2335400000000001</v>
      </c>
      <c r="O62" s="6">
        <v>1.792197</v>
      </c>
      <c r="P62" s="6">
        <v>0.19225800000000001</v>
      </c>
      <c r="Q62" s="6">
        <v>0.30789</v>
      </c>
      <c r="R62" s="5">
        <v>0.68723497587362481</v>
      </c>
      <c r="S62" s="83">
        <f t="shared" si="0"/>
        <v>99.162360000000007</v>
      </c>
      <c r="T62" s="7">
        <f t="shared" si="38"/>
        <v>54.139111856555246</v>
      </c>
      <c r="U62" s="5">
        <f t="shared" si="1"/>
        <v>14.418853080947247</v>
      </c>
      <c r="V62" s="5">
        <f t="shared" si="2"/>
        <v>11.050277544826484</v>
      </c>
      <c r="W62" s="5">
        <f t="shared" si="3"/>
        <v>8.9717862705163522</v>
      </c>
      <c r="X62" s="5">
        <f t="shared" si="4"/>
        <v>5.0735793298989655</v>
      </c>
      <c r="Y62" s="5">
        <f t="shared" si="5"/>
        <v>2.790723213929156</v>
      </c>
      <c r="Z62" s="5">
        <f t="shared" si="6"/>
        <v>1.2439599057545625</v>
      </c>
      <c r="AA62" s="5">
        <f t="shared" si="7"/>
        <v>1.8073359690108222</v>
      </c>
      <c r="AB62" s="5">
        <f t="shared" si="8"/>
        <v>0.19388203346511723</v>
      </c>
      <c r="AC62" s="5">
        <f t="shared" si="9"/>
        <v>0.31049079509604244</v>
      </c>
      <c r="AD62" s="8">
        <f t="shared" si="10"/>
        <v>100</v>
      </c>
      <c r="AE62" s="4"/>
      <c r="AF62" s="35">
        <v>16.174669020400003</v>
      </c>
      <c r="AG62" s="31">
        <v>47.859609599999999</v>
      </c>
      <c r="AH62" s="31">
        <v>38.129871780000002</v>
      </c>
      <c r="AI62" s="31">
        <v>311.9391</v>
      </c>
      <c r="AJ62" s="31">
        <v>473.71499999999997</v>
      </c>
      <c r="AK62" s="31">
        <v>25.482599999999998</v>
      </c>
      <c r="AL62" s="31">
        <v>315.95849999999996</v>
      </c>
      <c r="AM62" s="31">
        <v>160.1748126</v>
      </c>
      <c r="AN62" s="31">
        <v>32.679899999999996</v>
      </c>
      <c r="AO62" s="32">
        <v>10.7118</v>
      </c>
      <c r="AP62" s="31">
        <v>20.057400000000001</v>
      </c>
      <c r="AQ62" s="31">
        <v>33.303600000000003</v>
      </c>
      <c r="AR62" s="31">
        <v>112.5234</v>
      </c>
      <c r="AS62" s="31">
        <v>5.7816000000000001</v>
      </c>
      <c r="AT62" s="31">
        <v>18.15310728</v>
      </c>
      <c r="AU62" s="31">
        <v>41.223599999999998</v>
      </c>
      <c r="AV62" s="31">
        <v>2.6036999999999999</v>
      </c>
      <c r="AW62" s="31">
        <v>24.779700000000002</v>
      </c>
      <c r="AX62" s="31">
        <v>1.9601999999999999</v>
      </c>
      <c r="AY62" s="31">
        <f t="shared" si="11"/>
        <v>1693.2121702804</v>
      </c>
      <c r="AZ62" s="33">
        <f t="shared" si="12"/>
        <v>0.16932121702803998</v>
      </c>
      <c r="BA62" s="33">
        <f t="shared" si="13"/>
        <v>99.331681217028049</v>
      </c>
      <c r="BB62" s="33">
        <f t="shared" si="14"/>
        <v>99.375606513969714</v>
      </c>
      <c r="BC62" s="33">
        <f t="shared" si="15"/>
        <v>100.06284148984334</v>
      </c>
      <c r="BD62" s="51">
        <f t="shared" si="16"/>
        <v>101.27914796584334</v>
      </c>
      <c r="BE62" s="22">
        <f t="shared" si="17"/>
        <v>20.582686467621944</v>
      </c>
      <c r="BF62" s="20">
        <f t="shared" si="18"/>
        <v>69.950359473067167</v>
      </c>
      <c r="BG62" s="20">
        <f t="shared" si="19"/>
        <v>58.485706879208117</v>
      </c>
      <c r="BH62" s="20">
        <f t="shared" si="20"/>
        <v>458.9011038475129</v>
      </c>
      <c r="BI62" s="20">
        <f t="shared" si="21"/>
        <v>528.90241808650069</v>
      </c>
      <c r="BJ62" s="20">
        <f t="shared" si="22"/>
        <v>27.867773745173743</v>
      </c>
      <c r="BK62" s="20">
        <f t="shared" si="23"/>
        <v>373.65464243323441</v>
      </c>
      <c r="BL62" s="20">
        <f t="shared" si="24"/>
        <v>216.36417900210481</v>
      </c>
      <c r="BM62" s="20">
        <f t="shared" si="25"/>
        <v>41.501874017209374</v>
      </c>
      <c r="BN62" s="20">
        <f t="shared" si="26"/>
        <v>15.323687283921382</v>
      </c>
      <c r="BO62" s="20">
        <f t="shared" si="27"/>
        <v>26.961840619621345</v>
      </c>
      <c r="BP62" s="20">
        <f t="shared" si="28"/>
        <v>41.68898381644793</v>
      </c>
      <c r="BQ62" s="20">
        <f t="shared" si="29"/>
        <v>140.06469417163834</v>
      </c>
      <c r="BR62" s="20">
        <f t="shared" si="30"/>
        <v>6.2280771465804339</v>
      </c>
      <c r="BS62" s="20">
        <f t="shared" si="31"/>
        <v>21.289487488192357</v>
      </c>
      <c r="BT62" s="20">
        <f t="shared" si="32"/>
        <v>50.674232481074128</v>
      </c>
      <c r="BU62" s="20">
        <f t="shared" si="33"/>
        <v>2.9627722209293306</v>
      </c>
      <c r="BV62" s="20">
        <f t="shared" si="34"/>
        <v>28.902778202995012</v>
      </c>
      <c r="BW62" s="20">
        <f t="shared" si="35"/>
        <v>2.1578423139940339</v>
      </c>
      <c r="BX62" s="21">
        <f t="shared" si="36"/>
        <v>2132.4651396970271</v>
      </c>
      <c r="BY62" s="23">
        <f t="shared" si="37"/>
        <v>0.21324651396970271</v>
      </c>
    </row>
    <row r="63" spans="1:77" x14ac:dyDescent="0.25">
      <c r="A63" s="187" t="s">
        <v>385</v>
      </c>
      <c r="B63" s="78" t="s">
        <v>136</v>
      </c>
      <c r="C63" s="169" t="s">
        <v>274</v>
      </c>
      <c r="D63" s="74">
        <v>47.110965</v>
      </c>
      <c r="E63" s="74">
        <v>-120.26337100000001</v>
      </c>
      <c r="F63" s="171" t="s">
        <v>325</v>
      </c>
      <c r="G63" s="68" t="s">
        <v>73</v>
      </c>
      <c r="H63" s="7">
        <v>53.866315</v>
      </c>
      <c r="I63" s="5">
        <v>14.2228285</v>
      </c>
      <c r="J63" s="5">
        <v>11.072957000000001</v>
      </c>
      <c r="K63" s="5">
        <v>8.6047599999999989</v>
      </c>
      <c r="L63" s="5">
        <v>4.9484335000000002</v>
      </c>
      <c r="M63" s="5">
        <v>2.8515704999999998</v>
      </c>
      <c r="N63" s="5">
        <v>1.267431</v>
      </c>
      <c r="O63" s="6">
        <v>1.7206535000000001</v>
      </c>
      <c r="P63" s="6">
        <v>0.19104000000000002</v>
      </c>
      <c r="Q63" s="6">
        <v>0.30168400000000001</v>
      </c>
      <c r="R63" s="5">
        <v>0.54882970137194331</v>
      </c>
      <c r="S63" s="83">
        <f t="shared" si="0"/>
        <v>99.047672999999989</v>
      </c>
      <c r="T63" s="7">
        <f t="shared" si="38"/>
        <v>54.384230712820489</v>
      </c>
      <c r="U63" s="5">
        <f t="shared" si="1"/>
        <v>14.359578644517981</v>
      </c>
      <c r="V63" s="5">
        <f t="shared" si="2"/>
        <v>11.179421650824651</v>
      </c>
      <c r="W63" s="5">
        <f t="shared" si="3"/>
        <v>8.6874933447452118</v>
      </c>
      <c r="X63" s="5">
        <f t="shared" si="4"/>
        <v>4.9960118699608422</v>
      </c>
      <c r="Y63" s="5">
        <f t="shared" si="5"/>
        <v>2.8789878788974677</v>
      </c>
      <c r="Z63" s="5">
        <f t="shared" si="6"/>
        <v>1.279617139516241</v>
      </c>
      <c r="AA63" s="5">
        <f t="shared" si="7"/>
        <v>1.7371972989208946</v>
      </c>
      <c r="AB63" s="5">
        <f t="shared" si="8"/>
        <v>0.19287681801469483</v>
      </c>
      <c r="AC63" s="5">
        <f t="shared" si="9"/>
        <v>0.30458464178153893</v>
      </c>
      <c r="AD63" s="8">
        <f t="shared" si="10"/>
        <v>100</v>
      </c>
      <c r="AE63" s="4"/>
      <c r="AF63" s="35">
        <v>11.766901283500001</v>
      </c>
      <c r="AG63" s="31">
        <v>42.517862399999999</v>
      </c>
      <c r="AH63" s="31">
        <v>36.783751030000005</v>
      </c>
      <c r="AI63" s="31">
        <v>306.71870000000001</v>
      </c>
      <c r="AJ63" s="31">
        <v>523.76800000000003</v>
      </c>
      <c r="AK63" s="31">
        <v>29.461949999999998</v>
      </c>
      <c r="AL63" s="31">
        <v>315.50454999999999</v>
      </c>
      <c r="AM63" s="31">
        <v>162.50054434999998</v>
      </c>
      <c r="AN63" s="31">
        <v>32.108650000000004</v>
      </c>
      <c r="AO63" s="32">
        <v>9.8604500000000002</v>
      </c>
      <c r="AP63" s="31">
        <v>20.497</v>
      </c>
      <c r="AQ63" s="31">
        <v>26.198349999999998</v>
      </c>
      <c r="AR63" s="31">
        <v>111.47980000000001</v>
      </c>
      <c r="AS63" s="31">
        <v>6.5669999999999993</v>
      </c>
      <c r="AT63" s="31">
        <v>20.016128439999999</v>
      </c>
      <c r="AU63" s="31">
        <v>42.07855</v>
      </c>
      <c r="AV63" s="31">
        <v>2.8755500000000001</v>
      </c>
      <c r="AW63" s="31">
        <v>24.367549999999998</v>
      </c>
      <c r="AX63" s="31">
        <v>1.48255</v>
      </c>
      <c r="AY63" s="31">
        <f t="shared" si="11"/>
        <v>1726.5538375034996</v>
      </c>
      <c r="AZ63" s="33">
        <f t="shared" si="12"/>
        <v>0.17265538375034997</v>
      </c>
      <c r="BA63" s="33">
        <f t="shared" si="13"/>
        <v>99.220328383750342</v>
      </c>
      <c r="BB63" s="33">
        <f t="shared" si="14"/>
        <v>99.264071387270619</v>
      </c>
      <c r="BC63" s="33">
        <f t="shared" si="15"/>
        <v>99.812901088642562</v>
      </c>
      <c r="BD63" s="51">
        <f t="shared" si="16"/>
        <v>101.04199931564256</v>
      </c>
      <c r="BE63" s="22">
        <f t="shared" si="17"/>
        <v>14.973687530067878</v>
      </c>
      <c r="BF63" s="20">
        <f t="shared" si="18"/>
        <v>62.143000826032775</v>
      </c>
      <c r="BG63" s="20">
        <f t="shared" si="19"/>
        <v>56.42095239844916</v>
      </c>
      <c r="BH63" s="20">
        <f t="shared" si="20"/>
        <v>451.22124799576</v>
      </c>
      <c r="BI63" s="20">
        <f t="shared" si="21"/>
        <v>584.78655249745168</v>
      </c>
      <c r="BJ63" s="20">
        <f t="shared" si="22"/>
        <v>32.219591277641278</v>
      </c>
      <c r="BK63" s="20">
        <f t="shared" si="23"/>
        <v>373.1177981168683</v>
      </c>
      <c r="BL63" s="20">
        <f t="shared" si="24"/>
        <v>219.50577806190529</v>
      </c>
      <c r="BM63" s="20">
        <f t="shared" si="25"/>
        <v>40.776414467690238</v>
      </c>
      <c r="BN63" s="20">
        <f t="shared" si="26"/>
        <v>14.105794757066281</v>
      </c>
      <c r="BO63" s="20">
        <f t="shared" si="27"/>
        <v>27.552765920826165</v>
      </c>
      <c r="BP63" s="20">
        <f t="shared" si="28"/>
        <v>32.794730574701788</v>
      </c>
      <c r="BQ63" s="20">
        <f t="shared" si="29"/>
        <v>138.7656620162154</v>
      </c>
      <c r="BR63" s="20">
        <f t="shared" si="30"/>
        <v>7.0741287224286884</v>
      </c>
      <c r="BS63" s="20">
        <f t="shared" si="31"/>
        <v>23.474389778708517</v>
      </c>
      <c r="BT63" s="20">
        <f t="shared" si="32"/>
        <v>51.725182302528211</v>
      </c>
      <c r="BU63" s="20">
        <f t="shared" si="33"/>
        <v>3.2721126319826928</v>
      </c>
      <c r="BV63" s="20">
        <f t="shared" si="34"/>
        <v>28.422050831946756</v>
      </c>
      <c r="BW63" s="20">
        <f t="shared" si="35"/>
        <v>1.6320319980674702</v>
      </c>
      <c r="BX63" s="21">
        <f t="shared" si="36"/>
        <v>2163.9838727063384</v>
      </c>
      <c r="BY63" s="23">
        <f t="shared" si="37"/>
        <v>0.21639838727063385</v>
      </c>
    </row>
    <row r="64" spans="1:77" x14ac:dyDescent="0.25">
      <c r="A64" s="187" t="s">
        <v>439</v>
      </c>
      <c r="B64" s="78" t="s">
        <v>137</v>
      </c>
      <c r="C64" s="169" t="s">
        <v>290</v>
      </c>
      <c r="D64" s="74">
        <v>47.077907000000003</v>
      </c>
      <c r="E64" s="74">
        <v>-120.230315</v>
      </c>
      <c r="F64" s="171" t="s">
        <v>323</v>
      </c>
      <c r="G64" s="68" t="s">
        <v>73</v>
      </c>
      <c r="H64" s="7">
        <v>53.332397999999998</v>
      </c>
      <c r="I64" s="5">
        <v>14.030395499999999</v>
      </c>
      <c r="J64" s="5">
        <v>11.5152345</v>
      </c>
      <c r="K64" s="5">
        <v>8.7520199999999999</v>
      </c>
      <c r="L64" s="5">
        <v>5.0057454999999997</v>
      </c>
      <c r="M64" s="5">
        <v>2.7970445000000002</v>
      </c>
      <c r="N64" s="5">
        <v>1.1587770000000002</v>
      </c>
      <c r="O64" s="6">
        <v>1.7997559999999999</v>
      </c>
      <c r="P64" s="6">
        <v>0.19770649999999998</v>
      </c>
      <c r="Q64" s="6">
        <v>0.31800200000000001</v>
      </c>
      <c r="R64" s="5">
        <v>0.65582371458562239</v>
      </c>
      <c r="S64" s="83">
        <f t="shared" si="0"/>
        <v>98.907079500000009</v>
      </c>
      <c r="T64" s="7">
        <f t="shared" si="38"/>
        <v>53.921719526659352</v>
      </c>
      <c r="U64" s="5">
        <f t="shared" si="1"/>
        <v>14.185430983229061</v>
      </c>
      <c r="V64" s="5">
        <f t="shared" si="2"/>
        <v>11.64247752356291</v>
      </c>
      <c r="W64" s="5">
        <f t="shared" si="3"/>
        <v>8.8487295795646244</v>
      </c>
      <c r="X64" s="5">
        <f t="shared" si="4"/>
        <v>5.0610588496852742</v>
      </c>
      <c r="Y64" s="5">
        <f t="shared" si="5"/>
        <v>2.8279517645650429</v>
      </c>
      <c r="Z64" s="5">
        <f t="shared" si="6"/>
        <v>1.1715814538836931</v>
      </c>
      <c r="AA64" s="5">
        <f t="shared" si="7"/>
        <v>1.8196432541514884</v>
      </c>
      <c r="AB64" s="5">
        <f t="shared" si="8"/>
        <v>0.1998911513710199</v>
      </c>
      <c r="AC64" s="5">
        <f t="shared" si="9"/>
        <v>0.32151591332751867</v>
      </c>
      <c r="AD64" s="8">
        <f t="shared" si="10"/>
        <v>100</v>
      </c>
      <c r="AE64" s="4"/>
      <c r="AF64" s="35">
        <v>12.312267634000003</v>
      </c>
      <c r="AG64" s="31">
        <v>42.110310399999996</v>
      </c>
      <c r="AH64" s="31">
        <v>36.906400700000006</v>
      </c>
      <c r="AI64" s="31">
        <v>302.87799999999999</v>
      </c>
      <c r="AJ64" s="31">
        <v>491.58969999999999</v>
      </c>
      <c r="AK64" s="31">
        <v>26.108799999999999</v>
      </c>
      <c r="AL64" s="31">
        <v>312.62899999999996</v>
      </c>
      <c r="AM64" s="31">
        <v>161.31395709999998</v>
      </c>
      <c r="AN64" s="31">
        <v>33.402149999999999</v>
      </c>
      <c r="AO64" s="32">
        <v>10.9848</v>
      </c>
      <c r="AP64" s="31">
        <v>21.014400000000002</v>
      </c>
      <c r="AQ64" s="31">
        <v>32.148450000000004</v>
      </c>
      <c r="AR64" s="31">
        <v>113.8877</v>
      </c>
      <c r="AS64" s="31">
        <v>5.4326999999999996</v>
      </c>
      <c r="AT64" s="31">
        <v>20.964315679999999</v>
      </c>
      <c r="AU64" s="31">
        <v>39.760199999999998</v>
      </c>
      <c r="AV64" s="31">
        <v>2.9451999999999998</v>
      </c>
      <c r="AW64" s="31">
        <v>22.6462</v>
      </c>
      <c r="AX64" s="31">
        <v>0.92535000000000001</v>
      </c>
      <c r="AY64" s="31">
        <f t="shared" si="11"/>
        <v>1689.9599015139995</v>
      </c>
      <c r="AZ64" s="33">
        <f t="shared" si="12"/>
        <v>0.16899599015139996</v>
      </c>
      <c r="BA64" s="33">
        <f t="shared" si="13"/>
        <v>99.07607549015141</v>
      </c>
      <c r="BB64" s="33">
        <f t="shared" si="14"/>
        <v>99.119370815658883</v>
      </c>
      <c r="BC64" s="33">
        <f t="shared" si="15"/>
        <v>99.775194530244505</v>
      </c>
      <c r="BD64" s="51">
        <f t="shared" si="16"/>
        <v>101.0533855597445</v>
      </c>
      <c r="BE64" s="22">
        <f t="shared" si="17"/>
        <v>15.667680377042077</v>
      </c>
      <c r="BF64" s="20">
        <f t="shared" si="18"/>
        <v>61.54733343254096</v>
      </c>
      <c r="BG64" s="20">
        <f t="shared" si="19"/>
        <v>56.609079247913527</v>
      </c>
      <c r="BH64" s="20">
        <f t="shared" si="20"/>
        <v>445.57110195909075</v>
      </c>
      <c r="BI64" s="20">
        <f t="shared" si="21"/>
        <v>548.85950632008155</v>
      </c>
      <c r="BJ64" s="20">
        <f t="shared" si="22"/>
        <v>28.552586123786121</v>
      </c>
      <c r="BK64" s="20">
        <f t="shared" si="23"/>
        <v>369.71715338963702</v>
      </c>
      <c r="BL64" s="20">
        <f t="shared" si="24"/>
        <v>217.90293569241393</v>
      </c>
      <c r="BM64" s="20">
        <f t="shared" si="25"/>
        <v>42.419096178505143</v>
      </c>
      <c r="BN64" s="20">
        <f t="shared" si="26"/>
        <v>15.714225440768086</v>
      </c>
      <c r="BO64" s="20">
        <f t="shared" si="27"/>
        <v>28.248272633390709</v>
      </c>
      <c r="BP64" s="20">
        <f t="shared" si="28"/>
        <v>40.242983094136534</v>
      </c>
      <c r="BQ64" s="20">
        <f t="shared" si="29"/>
        <v>141.76292104941103</v>
      </c>
      <c r="BR64" s="20">
        <f t="shared" si="30"/>
        <v>5.8522337612819149</v>
      </c>
      <c r="BS64" s="20">
        <f t="shared" si="31"/>
        <v>24.586398872858684</v>
      </c>
      <c r="BT64" s="20">
        <f t="shared" si="32"/>
        <v>48.875343693758026</v>
      </c>
      <c r="BU64" s="20">
        <f t="shared" si="33"/>
        <v>3.3513679552487092</v>
      </c>
      <c r="BV64" s="20">
        <f t="shared" si="34"/>
        <v>26.414286522462564</v>
      </c>
      <c r="BW64" s="20">
        <f t="shared" si="35"/>
        <v>1.018650844431374</v>
      </c>
      <c r="BX64" s="21">
        <f t="shared" si="36"/>
        <v>2122.9131565887587</v>
      </c>
      <c r="BY64" s="23">
        <f t="shared" si="37"/>
        <v>0.21229131565887588</v>
      </c>
    </row>
    <row r="65" spans="1:77" x14ac:dyDescent="0.25">
      <c r="A65" s="187" t="s">
        <v>442</v>
      </c>
      <c r="B65" s="78" t="s">
        <v>138</v>
      </c>
      <c r="C65" s="169" t="s">
        <v>291</v>
      </c>
      <c r="D65" s="74">
        <v>47.068699000000002</v>
      </c>
      <c r="E65" s="74">
        <v>-120.249382</v>
      </c>
      <c r="F65" s="171" t="s">
        <v>322</v>
      </c>
      <c r="G65" s="68" t="s">
        <v>74</v>
      </c>
      <c r="H65" s="7">
        <v>53.737164</v>
      </c>
      <c r="I65" s="5">
        <v>13.8504995</v>
      </c>
      <c r="J65" s="5">
        <v>12.093827000000001</v>
      </c>
      <c r="K65" s="5">
        <v>8.3900389999999998</v>
      </c>
      <c r="L65" s="5">
        <v>4.7209764999999999</v>
      </c>
      <c r="M65" s="5">
        <v>2.9182355000000002</v>
      </c>
      <c r="N65" s="5">
        <v>1.2430535</v>
      </c>
      <c r="O65" s="6">
        <v>1.9363694999999999</v>
      </c>
      <c r="P65" s="6">
        <v>0.206761</v>
      </c>
      <c r="Q65" s="6">
        <v>0.29461949999999998</v>
      </c>
      <c r="R65" s="5">
        <v>0.20361719966458208</v>
      </c>
      <c r="S65" s="83">
        <f t="shared" si="0"/>
        <v>99.391545000000008</v>
      </c>
      <c r="T65" s="7">
        <f t="shared" si="38"/>
        <v>54.066132083971532</v>
      </c>
      <c r="U65" s="5">
        <f t="shared" si="1"/>
        <v>13.935289465517412</v>
      </c>
      <c r="V65" s="5">
        <f t="shared" si="2"/>
        <v>12.167862970637994</v>
      </c>
      <c r="W65" s="5">
        <f t="shared" si="3"/>
        <v>8.4414011272286782</v>
      </c>
      <c r="X65" s="5">
        <f t="shared" si="4"/>
        <v>4.7498773663292981</v>
      </c>
      <c r="Y65" s="5">
        <f t="shared" si="5"/>
        <v>2.9361003493808253</v>
      </c>
      <c r="Z65" s="5">
        <f t="shared" si="6"/>
        <v>1.250663222912975</v>
      </c>
      <c r="AA65" s="5">
        <f t="shared" si="7"/>
        <v>1.9482235636844158</v>
      </c>
      <c r="AB65" s="5">
        <f t="shared" si="8"/>
        <v>0.20802674915658065</v>
      </c>
      <c r="AC65" s="5">
        <f t="shared" si="9"/>
        <v>0.29642310118028647</v>
      </c>
      <c r="AD65" s="8">
        <f t="shared" si="10"/>
        <v>100</v>
      </c>
      <c r="AE65" s="4"/>
      <c r="AF65" s="35">
        <v>8.4308633567000015</v>
      </c>
      <c r="AG65" s="31">
        <v>19.317964800000002</v>
      </c>
      <c r="AH65" s="31">
        <v>38.835345510000003</v>
      </c>
      <c r="AI65" s="31">
        <v>331.66334999999998</v>
      </c>
      <c r="AJ65" s="31">
        <v>481.86855000000003</v>
      </c>
      <c r="AK65" s="31">
        <v>28.238099999999999</v>
      </c>
      <c r="AL65" s="31">
        <v>315.77320000000003</v>
      </c>
      <c r="AM65" s="31">
        <v>163.35695079999996</v>
      </c>
      <c r="AN65" s="31">
        <v>32.924550000000004</v>
      </c>
      <c r="AO65" s="32">
        <v>11.741000000000001</v>
      </c>
      <c r="AP65" s="31">
        <v>21.62135</v>
      </c>
      <c r="AQ65" s="31">
        <v>25.034199999999998</v>
      </c>
      <c r="AR65" s="31">
        <v>115.01205</v>
      </c>
      <c r="AS65" s="31">
        <v>6.3083</v>
      </c>
      <c r="AT65" s="31">
        <v>20.818440719999998</v>
      </c>
      <c r="AU65" s="31">
        <v>38.934350000000002</v>
      </c>
      <c r="AV65" s="31">
        <v>3.0049000000000001</v>
      </c>
      <c r="AW65" s="31">
        <v>21.6313</v>
      </c>
      <c r="AX65" s="31">
        <v>1.9701</v>
      </c>
      <c r="AY65" s="31">
        <f t="shared" si="11"/>
        <v>1686.4848651866998</v>
      </c>
      <c r="AZ65" s="33">
        <f t="shared" si="12"/>
        <v>0.16864848651866998</v>
      </c>
      <c r="BA65" s="33">
        <f t="shared" si="13"/>
        <v>99.560193486518685</v>
      </c>
      <c r="BB65" s="33">
        <f t="shared" si="14"/>
        <v>99.603694615937243</v>
      </c>
      <c r="BC65" s="33">
        <f t="shared" si="15"/>
        <v>99.807311815601821</v>
      </c>
      <c r="BD65" s="51">
        <f t="shared" si="16"/>
        <v>101.14972661260182</v>
      </c>
      <c r="BE65" s="22">
        <f t="shared" si="17"/>
        <v>10.728492614189356</v>
      </c>
      <c r="BF65" s="20">
        <f t="shared" si="18"/>
        <v>28.23463445151166</v>
      </c>
      <c r="BG65" s="20">
        <f t="shared" si="19"/>
        <v>59.567801516762174</v>
      </c>
      <c r="BH65" s="20">
        <f t="shared" si="20"/>
        <v>487.9179218660438</v>
      </c>
      <c r="BI65" s="20">
        <f t="shared" si="21"/>
        <v>538.00585013106161</v>
      </c>
      <c r="BJ65" s="20">
        <f t="shared" si="22"/>
        <v>30.881188803088801</v>
      </c>
      <c r="BK65" s="20">
        <f t="shared" si="23"/>
        <v>373.43550540972387</v>
      </c>
      <c r="BL65" s="20">
        <f t="shared" si="24"/>
        <v>220.66261211988595</v>
      </c>
      <c r="BM65" s="20">
        <f t="shared" si="25"/>
        <v>41.812567546819643</v>
      </c>
      <c r="BN65" s="20">
        <f t="shared" si="26"/>
        <v>16.796001829806471</v>
      </c>
      <c r="BO65" s="20">
        <f t="shared" si="27"/>
        <v>29.064155507745269</v>
      </c>
      <c r="BP65" s="20">
        <f t="shared" si="28"/>
        <v>31.337463777421078</v>
      </c>
      <c r="BQ65" s="20">
        <f t="shared" si="29"/>
        <v>143.16246762276273</v>
      </c>
      <c r="BR65" s="20">
        <f t="shared" si="30"/>
        <v>6.7954509242724068</v>
      </c>
      <c r="BS65" s="20">
        <f t="shared" si="31"/>
        <v>24.415320550681734</v>
      </c>
      <c r="BT65" s="20">
        <f t="shared" si="32"/>
        <v>47.86016513355235</v>
      </c>
      <c r="BU65" s="20">
        <f t="shared" si="33"/>
        <v>3.4193010894767242</v>
      </c>
      <c r="BV65" s="20">
        <f t="shared" si="34"/>
        <v>25.230517970049917</v>
      </c>
      <c r="BW65" s="20">
        <f t="shared" si="35"/>
        <v>2.1687405074990544</v>
      </c>
      <c r="BX65" s="21">
        <f t="shared" si="36"/>
        <v>2121.4961593723547</v>
      </c>
      <c r="BY65" s="23">
        <f t="shared" si="37"/>
        <v>0.21214961593723547</v>
      </c>
    </row>
    <row r="66" spans="1:77" x14ac:dyDescent="0.25">
      <c r="A66" s="187" t="s">
        <v>332</v>
      </c>
      <c r="B66" s="78" t="s">
        <v>139</v>
      </c>
      <c r="C66" s="169" t="s">
        <v>286</v>
      </c>
      <c r="D66" s="74">
        <v>47.063186000000002</v>
      </c>
      <c r="E66" s="74">
        <v>-120.26145200000001</v>
      </c>
      <c r="F66" s="171" t="s">
        <v>321</v>
      </c>
      <c r="G66" s="68" t="s">
        <v>131</v>
      </c>
      <c r="H66" s="7">
        <v>54.9</v>
      </c>
      <c r="I66" s="5">
        <v>13.8245</v>
      </c>
      <c r="J66" s="5">
        <v>11.5786</v>
      </c>
      <c r="K66" s="5">
        <v>7.0034999999999998</v>
      </c>
      <c r="L66" s="5">
        <v>3.5257999999999998</v>
      </c>
      <c r="M66" s="5">
        <v>2.8346</v>
      </c>
      <c r="N66" s="5">
        <v>1.7887999999999999</v>
      </c>
      <c r="O66" s="6">
        <v>1.8949</v>
      </c>
      <c r="P66" s="6">
        <v>0.1792</v>
      </c>
      <c r="Q66" s="6">
        <v>0.3009</v>
      </c>
      <c r="R66" s="5">
        <v>2.0254777070061745</v>
      </c>
      <c r="S66" s="83">
        <f t="shared" si="0"/>
        <v>97.830799999999996</v>
      </c>
      <c r="T66" s="7">
        <f t="shared" si="38"/>
        <v>56.117296393364867</v>
      </c>
      <c r="U66" s="5">
        <f t="shared" si="1"/>
        <v>14.131030309473092</v>
      </c>
      <c r="V66" s="5">
        <f t="shared" si="2"/>
        <v>11.83533202222613</v>
      </c>
      <c r="W66" s="5">
        <f t="shared" si="3"/>
        <v>7.1587884388147698</v>
      </c>
      <c r="X66" s="5">
        <f t="shared" si="4"/>
        <v>3.6039774794849886</v>
      </c>
      <c r="Y66" s="5">
        <f t="shared" si="5"/>
        <v>2.897451518335739</v>
      </c>
      <c r="Z66" s="5">
        <f t="shared" si="6"/>
        <v>1.8284630198260672</v>
      </c>
      <c r="AA66" s="5">
        <f t="shared" si="7"/>
        <v>1.9369155726008578</v>
      </c>
      <c r="AB66" s="5">
        <f t="shared" si="8"/>
        <v>0.18317339733499061</v>
      </c>
      <c r="AC66" s="5">
        <f t="shared" si="9"/>
        <v>0.30757184853849706</v>
      </c>
      <c r="AD66" s="8">
        <f t="shared" si="10"/>
        <v>100</v>
      </c>
      <c r="AE66" s="4"/>
      <c r="AF66" s="35">
        <v>3.9880880000000012</v>
      </c>
      <c r="AG66" s="31">
        <v>7.3011200000000001</v>
      </c>
      <c r="AH66" s="31">
        <v>31.455242000000002</v>
      </c>
      <c r="AI66" s="31">
        <v>321.04000000000002</v>
      </c>
      <c r="AJ66" s="31">
        <v>705.26</v>
      </c>
      <c r="AK66" s="31">
        <v>45.46</v>
      </c>
      <c r="AL66" s="31">
        <v>313.14999999999998</v>
      </c>
      <c r="AM66" s="31">
        <v>190.99465999999998</v>
      </c>
      <c r="AN66" s="31">
        <v>33.380000000000003</v>
      </c>
      <c r="AO66" s="32">
        <v>12.68</v>
      </c>
      <c r="AP66" s="31">
        <v>21.96</v>
      </c>
      <c r="AQ66" s="31">
        <v>10.1</v>
      </c>
      <c r="AR66" s="31">
        <v>114.52</v>
      </c>
      <c r="AS66" s="31">
        <v>9.8800000000000008</v>
      </c>
      <c r="AT66" s="31">
        <v>24.546367999999998</v>
      </c>
      <c r="AU66" s="31">
        <v>47.01</v>
      </c>
      <c r="AV66" s="31">
        <v>5.3</v>
      </c>
      <c r="AW66" s="31">
        <v>24.56</v>
      </c>
      <c r="AX66" s="31">
        <v>2.04</v>
      </c>
      <c r="AY66" s="31">
        <f t="shared" si="11"/>
        <v>1924.6254780000002</v>
      </c>
      <c r="AZ66" s="33">
        <f t="shared" si="12"/>
        <v>0.19246254780000002</v>
      </c>
      <c r="BA66" s="33">
        <f t="shared" si="13"/>
        <v>98.023262547800002</v>
      </c>
      <c r="BB66" s="33">
        <f t="shared" si="14"/>
        <v>98.068913299905972</v>
      </c>
      <c r="BC66" s="33">
        <f t="shared" si="15"/>
        <v>100.09439100691215</v>
      </c>
      <c r="BD66" s="51">
        <f t="shared" si="16"/>
        <v>101.37961560691215</v>
      </c>
      <c r="BE66" s="22">
        <f t="shared" si="17"/>
        <v>5.0749455711122486</v>
      </c>
      <c r="BF66" s="20">
        <f t="shared" si="18"/>
        <v>10.67112692360951</v>
      </c>
      <c r="BG66" s="20">
        <f t="shared" si="19"/>
        <v>48.247790447370768</v>
      </c>
      <c r="BH66" s="20">
        <f t="shared" si="20"/>
        <v>472.28965647206638</v>
      </c>
      <c r="BI66" s="20">
        <f t="shared" si="21"/>
        <v>787.42222513470222</v>
      </c>
      <c r="BJ66" s="20">
        <f t="shared" si="22"/>
        <v>49.715060255060258</v>
      </c>
      <c r="BK66" s="20">
        <f t="shared" si="23"/>
        <v>370.33329148596209</v>
      </c>
      <c r="BL66" s="20">
        <f t="shared" si="24"/>
        <v>257.9956369787327</v>
      </c>
      <c r="BM66" s="20">
        <f t="shared" si="25"/>
        <v>42.390966762274338</v>
      </c>
      <c r="BN66" s="20">
        <f t="shared" si="26"/>
        <v>18.139281424235246</v>
      </c>
      <c r="BO66" s="20">
        <f t="shared" si="27"/>
        <v>29.519380378657491</v>
      </c>
      <c r="BP66" s="20">
        <f t="shared" si="28"/>
        <v>12.643039687785226</v>
      </c>
      <c r="BQ66" s="20">
        <f t="shared" si="29"/>
        <v>142.54998317270918</v>
      </c>
      <c r="BR66" s="20">
        <f t="shared" si="30"/>
        <v>10.642971185868046</v>
      </c>
      <c r="BS66" s="20">
        <f t="shared" si="31"/>
        <v>28.787335763299975</v>
      </c>
      <c r="BT66" s="20">
        <f t="shared" si="32"/>
        <v>57.787181831166968</v>
      </c>
      <c r="BU66" s="20">
        <f t="shared" si="33"/>
        <v>6.0309147639610758</v>
      </c>
      <c r="BV66" s="20">
        <f t="shared" si="34"/>
        <v>28.646522462562395</v>
      </c>
      <c r="BW66" s="20">
        <f t="shared" si="35"/>
        <v>2.2456883586102592</v>
      </c>
      <c r="BX66" s="21">
        <f t="shared" si="36"/>
        <v>2381.132999059746</v>
      </c>
      <c r="BY66" s="23">
        <f t="shared" si="37"/>
        <v>0.2381132999059746</v>
      </c>
    </row>
    <row r="67" spans="1:77" s="165" customFormat="1" x14ac:dyDescent="0.25">
      <c r="A67" s="188" t="s">
        <v>443</v>
      </c>
      <c r="B67" s="78" t="s">
        <v>140</v>
      </c>
      <c r="C67" s="174" t="s">
        <v>300</v>
      </c>
      <c r="D67" s="74">
        <v>47.056728999999997</v>
      </c>
      <c r="E67" s="74">
        <v>-120.276957</v>
      </c>
      <c r="F67" s="171" t="s">
        <v>322</v>
      </c>
      <c r="G67" s="68" t="s">
        <v>73</v>
      </c>
      <c r="H67" s="150">
        <v>53.875700999999999</v>
      </c>
      <c r="I67" s="151">
        <v>13.885145999999999</v>
      </c>
      <c r="J67" s="151">
        <v>11.922966000000001</v>
      </c>
      <c r="K67" s="151">
        <v>8.4374730000000007</v>
      </c>
      <c r="L67" s="151">
        <v>4.296996</v>
      </c>
      <c r="M67" s="151">
        <v>2.9112930000000001</v>
      </c>
      <c r="N67" s="151">
        <v>1.197603</v>
      </c>
      <c r="O67" s="152">
        <v>1.9712880000000002</v>
      </c>
      <c r="P67" s="152">
        <v>0.20156399999999999</v>
      </c>
      <c r="Q67" s="152">
        <v>0.311751</v>
      </c>
      <c r="R67" s="151">
        <v>0.94948047294846161</v>
      </c>
      <c r="S67" s="153">
        <f t="shared" si="0"/>
        <v>99.011781000000013</v>
      </c>
      <c r="T67" s="150">
        <f t="shared" si="38"/>
        <v>54.413424802448496</v>
      </c>
      <c r="U67" s="151">
        <f t="shared" si="1"/>
        <v>14.023731175990054</v>
      </c>
      <c r="V67" s="151">
        <f t="shared" si="2"/>
        <v>12.041967005926294</v>
      </c>
      <c r="W67" s="151">
        <f t="shared" si="3"/>
        <v>8.5216859193755941</v>
      </c>
      <c r="X67" s="151">
        <f t="shared" si="4"/>
        <v>4.3398835538570903</v>
      </c>
      <c r="Y67" s="151">
        <f t="shared" si="5"/>
        <v>2.9403500983382975</v>
      </c>
      <c r="Z67" s="151">
        <f t="shared" si="6"/>
        <v>1.2095560628285233</v>
      </c>
      <c r="AA67" s="151">
        <f t="shared" si="7"/>
        <v>1.9909630753940279</v>
      </c>
      <c r="AB67" s="151">
        <f t="shared" si="8"/>
        <v>0.20357577448283654</v>
      </c>
      <c r="AC67" s="151">
        <f t="shared" si="9"/>
        <v>0.31486253135876829</v>
      </c>
      <c r="AD67" s="154">
        <f t="shared" si="10"/>
        <v>100</v>
      </c>
      <c r="AE67" s="155"/>
      <c r="AF67" s="156">
        <v>10.219882040800002</v>
      </c>
      <c r="AG67" s="157">
        <v>19.687219200000005</v>
      </c>
      <c r="AH67" s="157">
        <v>38.11877784</v>
      </c>
      <c r="AI67" s="157">
        <v>340.60950000000003</v>
      </c>
      <c r="AJ67" s="157">
        <v>499.91039999999998</v>
      </c>
      <c r="AK67" s="157">
        <v>29.898</v>
      </c>
      <c r="AL67" s="157">
        <v>327.61080000000004</v>
      </c>
      <c r="AM67" s="157">
        <v>165.61595159999999</v>
      </c>
      <c r="AN67" s="157">
        <v>34.333199999999998</v>
      </c>
      <c r="AO67" s="158">
        <v>11.028600000000001</v>
      </c>
      <c r="AP67" s="157">
        <v>21.542400000000001</v>
      </c>
      <c r="AQ67" s="157">
        <v>25.839000000000002</v>
      </c>
      <c r="AR67" s="157">
        <v>118.56240000000001</v>
      </c>
      <c r="AS67" s="157">
        <v>6.0686999999999998</v>
      </c>
      <c r="AT67" s="157">
        <v>20.703458159999997</v>
      </c>
      <c r="AU67" s="157">
        <v>42.768000000000001</v>
      </c>
      <c r="AV67" s="157">
        <v>3.1383000000000001</v>
      </c>
      <c r="AW67" s="157">
        <v>24.146100000000001</v>
      </c>
      <c r="AX67" s="157">
        <v>1.2375</v>
      </c>
      <c r="AY67" s="157">
        <f t="shared" si="11"/>
        <v>1741.0381888408003</v>
      </c>
      <c r="AZ67" s="159">
        <f t="shared" si="12"/>
        <v>0.17410381888408002</v>
      </c>
      <c r="BA67" s="159">
        <f t="shared" si="13"/>
        <v>99.185884818884091</v>
      </c>
      <c r="BB67" s="159">
        <f t="shared" si="14"/>
        <v>99.230588245651873</v>
      </c>
      <c r="BC67" s="159">
        <f t="shared" si="15"/>
        <v>100.18006871860034</v>
      </c>
      <c r="BD67" s="160">
        <f t="shared" si="16"/>
        <v>101.50351794460033</v>
      </c>
      <c r="BE67" s="161">
        <f t="shared" si="17"/>
        <v>13.005065359703085</v>
      </c>
      <c r="BF67" s="162">
        <f t="shared" si="18"/>
        <v>28.774327069836151</v>
      </c>
      <c r="BG67" s="162">
        <f t="shared" si="19"/>
        <v>58.468690380261592</v>
      </c>
      <c r="BH67" s="162">
        <f t="shared" si="20"/>
        <v>501.07881804797626</v>
      </c>
      <c r="BI67" s="162">
        <f t="shared" si="21"/>
        <v>558.14956120576664</v>
      </c>
      <c r="BJ67" s="162">
        <f t="shared" si="22"/>
        <v>32.6964555984556</v>
      </c>
      <c r="BK67" s="162">
        <f t="shared" si="23"/>
        <v>387.43473060944996</v>
      </c>
      <c r="BL67" s="162">
        <f t="shared" si="24"/>
        <v>223.71407099486953</v>
      </c>
      <c r="BM67" s="162">
        <f t="shared" si="25"/>
        <v>43.601484123502608</v>
      </c>
      <c r="BN67" s="162">
        <f t="shared" si="26"/>
        <v>15.77688321098745</v>
      </c>
      <c r="BO67" s="162">
        <f t="shared" si="27"/>
        <v>28.958028227194497</v>
      </c>
      <c r="BP67" s="162">
        <f t="shared" si="28"/>
        <v>32.344901236899254</v>
      </c>
      <c r="BQ67" s="162">
        <f t="shared" si="29"/>
        <v>147.58180339605323</v>
      </c>
      <c r="BR67" s="162">
        <f t="shared" si="30"/>
        <v>6.5373481007770646</v>
      </c>
      <c r="BS67" s="162">
        <f t="shared" si="31"/>
        <v>24.280472023940678</v>
      </c>
      <c r="BT67" s="162">
        <f t="shared" si="32"/>
        <v>52.572690758463075</v>
      </c>
      <c r="BU67" s="162">
        <f t="shared" si="33"/>
        <v>3.571098076177178</v>
      </c>
      <c r="BV67" s="162">
        <f t="shared" si="34"/>
        <v>28.163753910149754</v>
      </c>
      <c r="BW67" s="162">
        <f t="shared" si="35"/>
        <v>1.3622741881275469</v>
      </c>
      <c r="BX67" s="163">
        <f t="shared" si="36"/>
        <v>2188.072456518591</v>
      </c>
      <c r="BY67" s="164">
        <f t="shared" si="37"/>
        <v>0.21880724565185911</v>
      </c>
    </row>
    <row r="68" spans="1:77" s="165" customFormat="1" x14ac:dyDescent="0.25">
      <c r="A68" s="188" t="s">
        <v>444</v>
      </c>
      <c r="B68" s="78" t="s">
        <v>141</v>
      </c>
      <c r="C68" s="174" t="s">
        <v>300</v>
      </c>
      <c r="D68" s="74">
        <v>47.049745000000001</v>
      </c>
      <c r="E68" s="74">
        <v>-120.280675</v>
      </c>
      <c r="F68" s="171" t="s">
        <v>321</v>
      </c>
      <c r="G68" s="68" t="s">
        <v>73</v>
      </c>
      <c r="H68" s="150">
        <v>54.384809499999996</v>
      </c>
      <c r="I68" s="151">
        <v>13.954178499999999</v>
      </c>
      <c r="J68" s="151">
        <v>11.619410999999999</v>
      </c>
      <c r="K68" s="151">
        <v>6.7253045</v>
      </c>
      <c r="L68" s="151">
        <v>3.3221059999999998</v>
      </c>
      <c r="M68" s="151">
        <v>2.9353495000000001</v>
      </c>
      <c r="N68" s="151">
        <v>1.404741</v>
      </c>
      <c r="O68" s="152">
        <v>1.9390560000000001</v>
      </c>
      <c r="P68" s="152">
        <v>0.17710999999999999</v>
      </c>
      <c r="Q68" s="152">
        <v>0.28984349999999998</v>
      </c>
      <c r="R68" s="151">
        <v>2.7750887383025091</v>
      </c>
      <c r="S68" s="153">
        <f t="shared" si="0"/>
        <v>96.751909500000011</v>
      </c>
      <c r="T68" s="150">
        <f t="shared" si="38"/>
        <v>56.210580009276192</v>
      </c>
      <c r="U68" s="151">
        <f t="shared" si="1"/>
        <v>14.422638862750297</v>
      </c>
      <c r="V68" s="151">
        <f t="shared" si="2"/>
        <v>12.009490107272764</v>
      </c>
      <c r="W68" s="151">
        <f t="shared" si="3"/>
        <v>6.9510819318764963</v>
      </c>
      <c r="X68" s="151">
        <f t="shared" si="4"/>
        <v>3.433633524307858</v>
      </c>
      <c r="Y68" s="151">
        <f t="shared" si="5"/>
        <v>3.0338930933450978</v>
      </c>
      <c r="Z68" s="151">
        <f t="shared" si="6"/>
        <v>1.4519000268413307</v>
      </c>
      <c r="AA68" s="151">
        <f t="shared" si="7"/>
        <v>2.0041526932344422</v>
      </c>
      <c r="AB68" s="151">
        <f t="shared" si="8"/>
        <v>0.18305581865544471</v>
      </c>
      <c r="AC68" s="151">
        <f t="shared" si="9"/>
        <v>0.29957393244006203</v>
      </c>
      <c r="AD68" s="154">
        <f t="shared" si="10"/>
        <v>100</v>
      </c>
      <c r="AE68" s="155"/>
      <c r="AF68" s="156">
        <v>5.0283702580000007</v>
      </c>
      <c r="AG68" s="157">
        <v>4.8294912000000005</v>
      </c>
      <c r="AH68" s="157">
        <v>32.491012580000003</v>
      </c>
      <c r="AI68" s="157">
        <v>284.52024999999998</v>
      </c>
      <c r="AJ68" s="157">
        <v>691.15684999999996</v>
      </c>
      <c r="AK68" s="157">
        <v>39.839799999999997</v>
      </c>
      <c r="AL68" s="157">
        <v>331.86234999999999</v>
      </c>
      <c r="AM68" s="157">
        <v>196.04484999999997</v>
      </c>
      <c r="AN68" s="157">
        <v>34.854849999999999</v>
      </c>
      <c r="AO68" s="158">
        <v>12.02955</v>
      </c>
      <c r="AP68" s="157">
        <v>21.830300000000001</v>
      </c>
      <c r="AQ68" s="157">
        <v>13.452399999999999</v>
      </c>
      <c r="AR68" s="157">
        <v>118.61394999999999</v>
      </c>
      <c r="AS68" s="157">
        <v>8.8952999999999989</v>
      </c>
      <c r="AT68" s="157">
        <v>28.039251239999995</v>
      </c>
      <c r="AU68" s="157">
        <v>50.794749999999993</v>
      </c>
      <c r="AV68" s="157">
        <v>6.0694999999999997</v>
      </c>
      <c r="AW68" s="157">
        <v>28.984349999999999</v>
      </c>
      <c r="AX68" s="157">
        <v>1.1044500000000002</v>
      </c>
      <c r="AY68" s="157">
        <f t="shared" si="11"/>
        <v>1910.4416252779995</v>
      </c>
      <c r="AZ68" s="159">
        <f t="shared" si="12"/>
        <v>0.19104416252779996</v>
      </c>
      <c r="BA68" s="159">
        <f t="shared" si="13"/>
        <v>96.942953662527813</v>
      </c>
      <c r="BB68" s="159">
        <f t="shared" si="14"/>
        <v>96.98756166090071</v>
      </c>
      <c r="BC68" s="159">
        <f t="shared" si="15"/>
        <v>99.762650399203224</v>
      </c>
      <c r="BD68" s="160">
        <f t="shared" si="16"/>
        <v>101.05240502020322</v>
      </c>
      <c r="BE68" s="161">
        <f t="shared" si="17"/>
        <v>6.3987317658862217</v>
      </c>
      <c r="BF68" s="162">
        <f t="shared" si="18"/>
        <v>7.058658612877915</v>
      </c>
      <c r="BG68" s="162">
        <f t="shared" si="19"/>
        <v>49.836512667196374</v>
      </c>
      <c r="BH68" s="162">
        <f t="shared" si="20"/>
        <v>418.56457491853484</v>
      </c>
      <c r="BI68" s="162">
        <f t="shared" si="21"/>
        <v>771.67606945536625</v>
      </c>
      <c r="BJ68" s="162">
        <f t="shared" si="22"/>
        <v>43.568809009009001</v>
      </c>
      <c r="BK68" s="162">
        <f t="shared" si="23"/>
        <v>392.4626421707373</v>
      </c>
      <c r="BL68" s="162">
        <f t="shared" si="24"/>
        <v>264.81743495943869</v>
      </c>
      <c r="BM68" s="162">
        <f t="shared" si="25"/>
        <v>44.263954099881893</v>
      </c>
      <c r="BN68" s="162">
        <f t="shared" si="26"/>
        <v>17.208784925623746</v>
      </c>
      <c r="BO68" s="162">
        <f t="shared" si="27"/>
        <v>29.345033218588643</v>
      </c>
      <c r="BP68" s="162">
        <f t="shared" si="28"/>
        <v>16.83952743524376</v>
      </c>
      <c r="BQ68" s="162">
        <f t="shared" si="29"/>
        <v>147.64597080465043</v>
      </c>
      <c r="BR68" s="162">
        <f t="shared" si="30"/>
        <v>9.5822289058352226</v>
      </c>
      <c r="BS68" s="162">
        <f t="shared" si="31"/>
        <v>32.883697498440711</v>
      </c>
      <c r="BT68" s="162">
        <f t="shared" si="32"/>
        <v>62.439596986144828</v>
      </c>
      <c r="BU68" s="162">
        <f t="shared" si="33"/>
        <v>6.906535313181462</v>
      </c>
      <c r="BV68" s="162">
        <f t="shared" si="34"/>
        <v>33.807037188019969</v>
      </c>
      <c r="BW68" s="162">
        <f t="shared" si="35"/>
        <v>1.2158090723858337</v>
      </c>
      <c r="BX68" s="163">
        <f t="shared" si="36"/>
        <v>2356.521609007043</v>
      </c>
      <c r="BY68" s="164">
        <f t="shared" si="37"/>
        <v>0.23565216090070432</v>
      </c>
    </row>
    <row r="69" spans="1:77" s="165" customFormat="1" x14ac:dyDescent="0.25">
      <c r="A69" s="188" t="s">
        <v>445</v>
      </c>
      <c r="B69" s="78" t="s">
        <v>142</v>
      </c>
      <c r="C69" s="174" t="s">
        <v>300</v>
      </c>
      <c r="D69" s="74">
        <v>47.049976000000001</v>
      </c>
      <c r="E69" s="74">
        <v>-120.282449</v>
      </c>
      <c r="F69" s="171" t="s">
        <v>322</v>
      </c>
      <c r="G69" s="68" t="s">
        <v>73</v>
      </c>
      <c r="H69" s="150">
        <v>53.515477999999995</v>
      </c>
      <c r="I69" s="151">
        <v>13.780252500000001</v>
      </c>
      <c r="J69" s="151">
        <v>11.97781</v>
      </c>
      <c r="K69" s="151">
        <v>8.3949144999999987</v>
      </c>
      <c r="L69" s="151">
        <v>4.5235684999999997</v>
      </c>
      <c r="M69" s="151">
        <v>2.8883854999999996</v>
      </c>
      <c r="N69" s="151">
        <v>1.1629560000000001</v>
      </c>
      <c r="O69" s="152">
        <v>1.9363694999999999</v>
      </c>
      <c r="P69" s="152">
        <v>0.20636299999999999</v>
      </c>
      <c r="Q69" s="152">
        <v>0.29959449999999999</v>
      </c>
      <c r="R69" s="151">
        <v>0.94750805381826997</v>
      </c>
      <c r="S69" s="153">
        <f t="shared" si="0"/>
        <v>98.685691999999975</v>
      </c>
      <c r="T69" s="150">
        <f t="shared" si="38"/>
        <v>54.228203618413104</v>
      </c>
      <c r="U69" s="151">
        <f t="shared" si="1"/>
        <v>13.963779572017396</v>
      </c>
      <c r="V69" s="151">
        <f t="shared" si="2"/>
        <v>12.137331924469864</v>
      </c>
      <c r="W69" s="151">
        <f t="shared" si="3"/>
        <v>8.5067189881994238</v>
      </c>
      <c r="X69" s="151">
        <f t="shared" si="4"/>
        <v>4.5838139332295516</v>
      </c>
      <c r="Y69" s="151">
        <f t="shared" si="5"/>
        <v>2.926853367963413</v>
      </c>
      <c r="Z69" s="151">
        <f t="shared" si="6"/>
        <v>1.1784443888785827</v>
      </c>
      <c r="AA69" s="151">
        <f t="shared" si="7"/>
        <v>1.9621583035563051</v>
      </c>
      <c r="AB69" s="151">
        <f t="shared" si="8"/>
        <v>0.20911136743105582</v>
      </c>
      <c r="AC69" s="151">
        <f t="shared" si="9"/>
        <v>0.30358453584132544</v>
      </c>
      <c r="AD69" s="154">
        <f t="shared" si="10"/>
        <v>100</v>
      </c>
      <c r="AE69" s="155"/>
      <c r="AF69" s="156">
        <v>7.9406161129000017</v>
      </c>
      <c r="AG69" s="157">
        <v>20.153446400000004</v>
      </c>
      <c r="AH69" s="157">
        <v>37.887598059999995</v>
      </c>
      <c r="AI69" s="157">
        <v>336.32989999999995</v>
      </c>
      <c r="AJ69" s="157">
        <v>477.51045000000005</v>
      </c>
      <c r="AK69" s="157">
        <v>28.18835</v>
      </c>
      <c r="AL69" s="157">
        <v>321.46459999999996</v>
      </c>
      <c r="AM69" s="157">
        <v>161.7266831</v>
      </c>
      <c r="AN69" s="157">
        <v>33.004150000000003</v>
      </c>
      <c r="AO69" s="158">
        <v>10.666400000000001</v>
      </c>
      <c r="AP69" s="157">
        <v>21.780550000000002</v>
      </c>
      <c r="AQ69" s="157">
        <v>22.775549999999999</v>
      </c>
      <c r="AR69" s="157">
        <v>116.3155</v>
      </c>
      <c r="AS69" s="157">
        <v>5.1938999999999993</v>
      </c>
      <c r="AT69" s="157">
        <v>22.579359879999998</v>
      </c>
      <c r="AU69" s="157">
        <v>42.287500000000001</v>
      </c>
      <c r="AV69" s="157">
        <v>3.2039</v>
      </c>
      <c r="AW69" s="157">
        <v>24.52675</v>
      </c>
      <c r="AX69" s="157">
        <v>0.90544999999999998</v>
      </c>
      <c r="AY69" s="157">
        <f t="shared" si="11"/>
        <v>1694.4406535528999</v>
      </c>
      <c r="AZ69" s="159">
        <f t="shared" si="12"/>
        <v>0.16944406535529</v>
      </c>
      <c r="BA69" s="159">
        <f t="shared" si="13"/>
        <v>98.855136065355268</v>
      </c>
      <c r="BB69" s="159">
        <f t="shared" si="14"/>
        <v>98.898902429784556</v>
      </c>
      <c r="BC69" s="159">
        <f t="shared" si="15"/>
        <v>99.846410483602824</v>
      </c>
      <c r="BD69" s="160">
        <f t="shared" si="16"/>
        <v>101.17594739360283</v>
      </c>
      <c r="BE69" s="161">
        <f t="shared" si="17"/>
        <v>10.104640262216984</v>
      </c>
      <c r="BF69" s="162">
        <f t="shared" si="18"/>
        <v>29.455752608169867</v>
      </c>
      <c r="BG69" s="162">
        <f t="shared" si="19"/>
        <v>58.114094043628427</v>
      </c>
      <c r="BH69" s="162">
        <f t="shared" si="20"/>
        <v>494.7829956774371</v>
      </c>
      <c r="BI69" s="162">
        <f t="shared" si="21"/>
        <v>533.14003497160343</v>
      </c>
      <c r="BJ69" s="162">
        <f t="shared" si="22"/>
        <v>30.826782198432198</v>
      </c>
      <c r="BK69" s="162">
        <f t="shared" si="23"/>
        <v>380.16619324355167</v>
      </c>
      <c r="BL69" s="162">
        <f t="shared" si="24"/>
        <v>218.46044608180225</v>
      </c>
      <c r="BM69" s="162">
        <f t="shared" si="25"/>
        <v>41.913655652100559</v>
      </c>
      <c r="BN69" s="162">
        <f t="shared" si="26"/>
        <v>15.258740645383506</v>
      </c>
      <c r="BO69" s="162">
        <f t="shared" si="27"/>
        <v>29.278157573149745</v>
      </c>
      <c r="BP69" s="162">
        <f t="shared" si="28"/>
        <v>28.510117085261069</v>
      </c>
      <c r="BQ69" s="162">
        <f t="shared" si="29"/>
        <v>144.78495081841822</v>
      </c>
      <c r="BR69" s="162">
        <f t="shared" si="30"/>
        <v>5.594992716829962</v>
      </c>
      <c r="BS69" s="162">
        <f t="shared" si="31"/>
        <v>26.480480296960621</v>
      </c>
      <c r="BT69" s="162">
        <f t="shared" si="32"/>
        <v>51.982034709327237</v>
      </c>
      <c r="BU69" s="162">
        <f t="shared" si="33"/>
        <v>3.6457448702367716</v>
      </c>
      <c r="BV69" s="162">
        <f t="shared" si="34"/>
        <v>28.607740016638935</v>
      </c>
      <c r="BW69" s="162">
        <f t="shared" si="35"/>
        <v>0.99674437465865628</v>
      </c>
      <c r="BX69" s="163">
        <f t="shared" si="36"/>
        <v>2132.1042978458072</v>
      </c>
      <c r="BY69" s="164">
        <f t="shared" si="37"/>
        <v>0.21321042978458071</v>
      </c>
    </row>
    <row r="70" spans="1:77" s="165" customFormat="1" x14ac:dyDescent="0.25">
      <c r="A70" s="188" t="s">
        <v>446</v>
      </c>
      <c r="B70" s="78" t="s">
        <v>143</v>
      </c>
      <c r="C70" s="174" t="s">
        <v>301</v>
      </c>
      <c r="D70" s="74">
        <v>47.038252999999997</v>
      </c>
      <c r="E70" s="74">
        <v>-120.306703</v>
      </c>
      <c r="F70" s="171" t="s">
        <v>324</v>
      </c>
      <c r="G70" s="68" t="s">
        <v>73</v>
      </c>
      <c r="H70" s="150">
        <v>53.689</v>
      </c>
      <c r="I70" s="151">
        <v>14.4208</v>
      </c>
      <c r="J70" s="151">
        <v>10.763</v>
      </c>
      <c r="K70" s="151">
        <v>9.2714999999999996</v>
      </c>
      <c r="L70" s="151">
        <v>4.4005000000000001</v>
      </c>
      <c r="M70" s="151">
        <v>2.7854999999999999</v>
      </c>
      <c r="N70" s="151">
        <v>1.0764</v>
      </c>
      <c r="O70" s="152">
        <v>1.7726999999999999</v>
      </c>
      <c r="P70" s="152">
        <v>0.1883</v>
      </c>
      <c r="Q70" s="152">
        <v>0.26800000000000002</v>
      </c>
      <c r="R70" s="151">
        <v>1.3156427695392336</v>
      </c>
      <c r="S70" s="153">
        <f t="shared" si="0"/>
        <v>98.635700000000014</v>
      </c>
      <c r="T70" s="150">
        <f t="shared" si="38"/>
        <v>54.431610461526603</v>
      </c>
      <c r="U70" s="151">
        <f t="shared" si="1"/>
        <v>14.620264265372473</v>
      </c>
      <c r="V70" s="151">
        <f t="shared" si="2"/>
        <v>10.911870651295624</v>
      </c>
      <c r="W70" s="151">
        <f t="shared" si="3"/>
        <v>9.3997406618496129</v>
      </c>
      <c r="X70" s="151">
        <f t="shared" si="4"/>
        <v>4.4613664220966642</v>
      </c>
      <c r="Y70" s="151">
        <f t="shared" si="5"/>
        <v>2.8240282169640398</v>
      </c>
      <c r="Z70" s="151">
        <f t="shared" si="6"/>
        <v>1.091288448300159</v>
      </c>
      <c r="AA70" s="151">
        <f t="shared" si="7"/>
        <v>1.7972194651632214</v>
      </c>
      <c r="AB70" s="151">
        <f t="shared" si="8"/>
        <v>0.19090451023311028</v>
      </c>
      <c r="AC70" s="151">
        <f t="shared" si="9"/>
        <v>0.27170689719847885</v>
      </c>
      <c r="AD70" s="154">
        <f t="shared" si="10"/>
        <v>100</v>
      </c>
      <c r="AE70" s="155"/>
      <c r="AF70" s="156">
        <v>16.566116000000001</v>
      </c>
      <c r="AG70" s="157">
        <v>54.190080000000002</v>
      </c>
      <c r="AH70" s="157">
        <v>39.187381999999999</v>
      </c>
      <c r="AI70" s="157">
        <v>319.24</v>
      </c>
      <c r="AJ70" s="157">
        <v>574.74</v>
      </c>
      <c r="AK70" s="157">
        <v>23.06</v>
      </c>
      <c r="AL70" s="157">
        <v>324.86</v>
      </c>
      <c r="AM70" s="157">
        <v>153.88042999999996</v>
      </c>
      <c r="AN70" s="157">
        <v>32.22</v>
      </c>
      <c r="AO70" s="158">
        <v>9.7899999999999991</v>
      </c>
      <c r="AP70" s="157">
        <v>20.95</v>
      </c>
      <c r="AQ70" s="157">
        <v>37.9</v>
      </c>
      <c r="AR70" s="157">
        <v>111.13</v>
      </c>
      <c r="AS70" s="157">
        <v>5.46</v>
      </c>
      <c r="AT70" s="157">
        <v>18.598272000000001</v>
      </c>
      <c r="AU70" s="157">
        <v>37.64</v>
      </c>
      <c r="AV70" s="157">
        <v>2.93</v>
      </c>
      <c r="AW70" s="157">
        <v>22.79</v>
      </c>
      <c r="AX70" s="157">
        <v>0.51</v>
      </c>
      <c r="AY70" s="157">
        <f t="shared" si="11"/>
        <v>1805.64228</v>
      </c>
      <c r="AZ70" s="159">
        <f t="shared" si="12"/>
        <v>0.18056422799999999</v>
      </c>
      <c r="BA70" s="159">
        <f t="shared" si="13"/>
        <v>98.816264228000009</v>
      </c>
      <c r="BB70" s="159">
        <f t="shared" si="14"/>
        <v>98.861928881455313</v>
      </c>
      <c r="BC70" s="159">
        <f t="shared" si="15"/>
        <v>100.17757165099455</v>
      </c>
      <c r="BD70" s="160">
        <f t="shared" si="16"/>
        <v>101.37226465099455</v>
      </c>
      <c r="BE70" s="161">
        <f t="shared" si="17"/>
        <v>21.080812917049908</v>
      </c>
      <c r="BF70" s="162">
        <f t="shared" si="18"/>
        <v>79.202810210016168</v>
      </c>
      <c r="BG70" s="162">
        <f t="shared" si="19"/>
        <v>60.107774561615805</v>
      </c>
      <c r="BH70" s="162">
        <f t="shared" si="20"/>
        <v>469.64163322994784</v>
      </c>
      <c r="BI70" s="162">
        <f t="shared" si="21"/>
        <v>641.69674967234607</v>
      </c>
      <c r="BJ70" s="162">
        <f t="shared" si="22"/>
        <v>25.218418158418157</v>
      </c>
      <c r="BK70" s="162">
        <f t="shared" si="23"/>
        <v>384.1816160693906</v>
      </c>
      <c r="BL70" s="162">
        <f t="shared" si="24"/>
        <v>207.86172532997145</v>
      </c>
      <c r="BM70" s="162">
        <f t="shared" si="25"/>
        <v>40.917823519487087</v>
      </c>
      <c r="BN70" s="162">
        <f t="shared" si="26"/>
        <v>14.005013023916645</v>
      </c>
      <c r="BO70" s="162">
        <f t="shared" si="27"/>
        <v>28.161703958691913</v>
      </c>
      <c r="BP70" s="162">
        <f t="shared" si="28"/>
        <v>47.442693481887133</v>
      </c>
      <c r="BQ70" s="162">
        <f t="shared" si="29"/>
        <v>138.33024476059353</v>
      </c>
      <c r="BR70" s="162">
        <f t="shared" si="30"/>
        <v>5.8816419711376033</v>
      </c>
      <c r="BS70" s="162">
        <f t="shared" si="31"/>
        <v>21.81156498106688</v>
      </c>
      <c r="BT70" s="162">
        <f t="shared" si="32"/>
        <v>46.26908155977717</v>
      </c>
      <c r="BU70" s="162">
        <f t="shared" si="33"/>
        <v>3.3340717468690477</v>
      </c>
      <c r="BV70" s="162">
        <f t="shared" si="34"/>
        <v>26.582013311148089</v>
      </c>
      <c r="BW70" s="162">
        <f t="shared" si="35"/>
        <v>0.56142208965256479</v>
      </c>
      <c r="BX70" s="163">
        <f t="shared" si="36"/>
        <v>2262.2888145529837</v>
      </c>
      <c r="BY70" s="164">
        <f t="shared" si="37"/>
        <v>0.22622888145529838</v>
      </c>
    </row>
    <row r="71" spans="1:77" s="165" customFormat="1" x14ac:dyDescent="0.25">
      <c r="A71" s="188" t="s">
        <v>365</v>
      </c>
      <c r="B71" s="78" t="s">
        <v>144</v>
      </c>
      <c r="C71" s="174" t="s">
        <v>283</v>
      </c>
      <c r="D71" s="74">
        <v>47.075037999999999</v>
      </c>
      <c r="E71" s="74">
        <v>-120.345977</v>
      </c>
      <c r="F71" s="175" t="s">
        <v>325</v>
      </c>
      <c r="G71" s="68" t="s">
        <v>73</v>
      </c>
      <c r="H71" s="150">
        <v>53.964521500000004</v>
      </c>
      <c r="I71" s="151">
        <v>14.242827999999999</v>
      </c>
      <c r="J71" s="151">
        <v>11.13007</v>
      </c>
      <c r="K71" s="151">
        <v>8.6118244999999991</v>
      </c>
      <c r="L71" s="151">
        <v>4.880077</v>
      </c>
      <c r="M71" s="151">
        <v>2.8641074999999998</v>
      </c>
      <c r="N71" s="151">
        <v>1.225044</v>
      </c>
      <c r="O71" s="152">
        <v>1.7194594999999999</v>
      </c>
      <c r="P71" s="152">
        <v>0.18944800000000001</v>
      </c>
      <c r="Q71" s="152">
        <v>0.29849999999999999</v>
      </c>
      <c r="R71" s="151">
        <v>0.57609720331008463</v>
      </c>
      <c r="S71" s="153">
        <f t="shared" si="0"/>
        <v>99.125880000000009</v>
      </c>
      <c r="T71" s="150">
        <f t="shared" si="38"/>
        <v>54.440395888540912</v>
      </c>
      <c r="U71" s="151">
        <f t="shared" si="1"/>
        <v>14.368425279049223</v>
      </c>
      <c r="V71" s="151">
        <f t="shared" si="2"/>
        <v>11.22821810005621</v>
      </c>
      <c r="W71" s="151">
        <f t="shared" si="3"/>
        <v>8.6877660001606021</v>
      </c>
      <c r="X71" s="151">
        <f t="shared" si="4"/>
        <v>4.9231108969726165</v>
      </c>
      <c r="Y71" s="151">
        <f t="shared" si="5"/>
        <v>2.8893640086726085</v>
      </c>
      <c r="Z71" s="151">
        <f t="shared" si="6"/>
        <v>1.235846783907492</v>
      </c>
      <c r="AA71" s="151">
        <f t="shared" si="7"/>
        <v>1.7346221793945231</v>
      </c>
      <c r="AB71" s="151">
        <f t="shared" si="8"/>
        <v>0.19111860595840358</v>
      </c>
      <c r="AC71" s="151">
        <f t="shared" si="9"/>
        <v>0.30113225728740062</v>
      </c>
      <c r="AD71" s="154">
        <f t="shared" si="10"/>
        <v>100</v>
      </c>
      <c r="AE71" s="155"/>
      <c r="AF71" s="156">
        <v>12.610096735199999</v>
      </c>
      <c r="AG71" s="157">
        <v>42.945791999999997</v>
      </c>
      <c r="AH71" s="157">
        <v>35.72450388</v>
      </c>
      <c r="AI71" s="157">
        <v>305.10679999999996</v>
      </c>
      <c r="AJ71" s="157">
        <v>551.01109999999994</v>
      </c>
      <c r="AK71" s="157">
        <v>29.6709</v>
      </c>
      <c r="AL71" s="157">
        <v>318.10149999999999</v>
      </c>
      <c r="AM71" s="157">
        <v>160.62264104999997</v>
      </c>
      <c r="AN71" s="157">
        <v>32.864850000000004</v>
      </c>
      <c r="AO71" s="158">
        <v>10.45745</v>
      </c>
      <c r="AP71" s="157">
        <v>19.0045</v>
      </c>
      <c r="AQ71" s="157">
        <v>25.5715</v>
      </c>
      <c r="AR71" s="157">
        <v>111.96735</v>
      </c>
      <c r="AS71" s="157">
        <v>5.9799499999999997</v>
      </c>
      <c r="AT71" s="157">
        <v>21.683270839999999</v>
      </c>
      <c r="AU71" s="157">
        <v>40.725349999999999</v>
      </c>
      <c r="AV71" s="157">
        <v>3.2635999999999998</v>
      </c>
      <c r="AW71" s="157">
        <v>22.65615</v>
      </c>
      <c r="AX71" s="157">
        <v>1.7114</v>
      </c>
      <c r="AY71" s="157">
        <f t="shared" si="11"/>
        <v>1751.6787045051997</v>
      </c>
      <c r="AZ71" s="159">
        <f t="shared" si="12"/>
        <v>0.17516787045051996</v>
      </c>
      <c r="BA71" s="159">
        <f t="shared" si="13"/>
        <v>99.301047870450532</v>
      </c>
      <c r="BB71" s="159">
        <f t="shared" si="14"/>
        <v>99.344965318523791</v>
      </c>
      <c r="BC71" s="159">
        <f t="shared" si="15"/>
        <v>99.921062521833875</v>
      </c>
      <c r="BD71" s="160">
        <f t="shared" si="16"/>
        <v>101.15650029183388</v>
      </c>
      <c r="BE71" s="161">
        <f t="shared" si="17"/>
        <v>16.046675644469289</v>
      </c>
      <c r="BF71" s="162">
        <f t="shared" si="18"/>
        <v>62.768451589199167</v>
      </c>
      <c r="BG71" s="162">
        <f t="shared" si="19"/>
        <v>54.79622051671145</v>
      </c>
      <c r="BH71" s="162">
        <f t="shared" si="20"/>
        <v>448.84994318244281</v>
      </c>
      <c r="BI71" s="162">
        <f t="shared" si="21"/>
        <v>615.20345182758115</v>
      </c>
      <c r="BJ71" s="162">
        <f t="shared" si="22"/>
        <v>32.448099017199013</v>
      </c>
      <c r="BK71" s="162">
        <f t="shared" si="23"/>
        <v>376.18896861447161</v>
      </c>
      <c r="BL71" s="162">
        <f t="shared" si="24"/>
        <v>216.96910579018854</v>
      </c>
      <c r="BM71" s="162">
        <f t="shared" si="25"/>
        <v>41.736751467858952</v>
      </c>
      <c r="BN71" s="162">
        <f t="shared" si="26"/>
        <v>14.959828748412372</v>
      </c>
      <c r="BO71" s="162">
        <f t="shared" si="27"/>
        <v>25.546496557659211</v>
      </c>
      <c r="BP71" s="162">
        <f t="shared" si="28"/>
        <v>32.010048453089098</v>
      </c>
      <c r="BQ71" s="162">
        <f t="shared" si="29"/>
        <v>139.37254504359797</v>
      </c>
      <c r="BR71" s="162">
        <f t="shared" si="30"/>
        <v>6.441744488150972</v>
      </c>
      <c r="BS71" s="162">
        <f t="shared" si="31"/>
        <v>25.429570603587933</v>
      </c>
      <c r="BT71" s="162">
        <f t="shared" si="32"/>
        <v>50.061757191829734</v>
      </c>
      <c r="BU71" s="162">
        <f t="shared" si="33"/>
        <v>3.7136780044647861</v>
      </c>
      <c r="BV71" s="162">
        <f t="shared" si="34"/>
        <v>26.425892096505827</v>
      </c>
      <c r="BW71" s="162">
        <f t="shared" si="35"/>
        <v>1.8839564004537241</v>
      </c>
      <c r="BX71" s="163">
        <f t="shared" si="36"/>
        <v>2190.8531852378733</v>
      </c>
      <c r="BY71" s="164">
        <f t="shared" si="37"/>
        <v>0.21908531852378732</v>
      </c>
    </row>
    <row r="72" spans="1:77" s="165" customFormat="1" x14ac:dyDescent="0.25">
      <c r="A72" s="188" t="s">
        <v>436</v>
      </c>
      <c r="B72" s="78" t="s">
        <v>145</v>
      </c>
      <c r="C72" s="174" t="s">
        <v>298</v>
      </c>
      <c r="D72" s="74">
        <v>47.079478999999999</v>
      </c>
      <c r="E72" s="74">
        <v>-120.294774</v>
      </c>
      <c r="F72" s="171" t="s">
        <v>324</v>
      </c>
      <c r="G72" s="68" t="s">
        <v>131</v>
      </c>
      <c r="H72" s="150">
        <v>52.715000500000002</v>
      </c>
      <c r="I72" s="151">
        <v>14.311184500000001</v>
      </c>
      <c r="J72" s="151">
        <v>11.513244499999999</v>
      </c>
      <c r="K72" s="151">
        <v>9.0601715000000009</v>
      </c>
      <c r="L72" s="151">
        <v>4.524464</v>
      </c>
      <c r="M72" s="151">
        <v>2.6507795000000001</v>
      </c>
      <c r="N72" s="151">
        <v>0.9264445</v>
      </c>
      <c r="O72" s="152">
        <v>1.783836</v>
      </c>
      <c r="P72" s="152">
        <v>0.18984599999999999</v>
      </c>
      <c r="Q72" s="152">
        <v>0.28546549999999998</v>
      </c>
      <c r="R72" s="151">
        <v>1.9529579472558887</v>
      </c>
      <c r="S72" s="153">
        <f t="shared" si="0"/>
        <v>97.960436499999986</v>
      </c>
      <c r="T72" s="150">
        <f t="shared" si="38"/>
        <v>53.812541453916459</v>
      </c>
      <c r="U72" s="151">
        <f t="shared" si="1"/>
        <v>14.609147336741405</v>
      </c>
      <c r="V72" s="151">
        <f t="shared" si="2"/>
        <v>11.752953448711919</v>
      </c>
      <c r="W72" s="151">
        <f t="shared" si="3"/>
        <v>9.2488067874217794</v>
      </c>
      <c r="X72" s="151">
        <f t="shared" si="4"/>
        <v>4.6186645973142442</v>
      </c>
      <c r="Y72" s="151">
        <f t="shared" si="5"/>
        <v>2.7059694655403055</v>
      </c>
      <c r="Z72" s="151">
        <f t="shared" si="6"/>
        <v>0.94573333184361652</v>
      </c>
      <c r="AA72" s="151">
        <f t="shared" si="7"/>
        <v>1.8209759610452534</v>
      </c>
      <c r="AB72" s="151">
        <f t="shared" si="8"/>
        <v>0.19379864645662334</v>
      </c>
      <c r="AC72" s="151">
        <f t="shared" si="9"/>
        <v>0.29140897100841323</v>
      </c>
      <c r="AD72" s="154">
        <f t="shared" si="10"/>
        <v>100</v>
      </c>
      <c r="AE72" s="155"/>
      <c r="AF72" s="156">
        <v>14.6173091271</v>
      </c>
      <c r="AG72" s="157">
        <v>47.816038399999996</v>
      </c>
      <c r="AH72" s="157">
        <v>39.63814335</v>
      </c>
      <c r="AI72" s="157">
        <v>320.83774999999997</v>
      </c>
      <c r="AJ72" s="157">
        <v>458.93380000000002</v>
      </c>
      <c r="AK72" s="157">
        <v>20.745750000000001</v>
      </c>
      <c r="AL72" s="157">
        <v>313.29565000000002</v>
      </c>
      <c r="AM72" s="157">
        <v>156.26838174999997</v>
      </c>
      <c r="AN72" s="157">
        <v>32.148450000000004</v>
      </c>
      <c r="AO72" s="158">
        <v>10.507200000000001</v>
      </c>
      <c r="AP72" s="157">
        <v>20.606450000000002</v>
      </c>
      <c r="AQ72" s="157">
        <v>36.387149999999998</v>
      </c>
      <c r="AR72" s="157">
        <v>110.75345</v>
      </c>
      <c r="AS72" s="157">
        <v>5.4625500000000002</v>
      </c>
      <c r="AT72" s="157">
        <v>18.79703056</v>
      </c>
      <c r="AU72" s="157">
        <v>35.461800000000004</v>
      </c>
      <c r="AV72" s="157">
        <v>2.7064000000000004</v>
      </c>
      <c r="AW72" s="157">
        <v>21.850200000000001</v>
      </c>
      <c r="AX72" s="157">
        <v>0.29849999999999999</v>
      </c>
      <c r="AY72" s="157">
        <f t="shared" si="11"/>
        <v>1667.1320031871001</v>
      </c>
      <c r="AZ72" s="159">
        <f t="shared" si="12"/>
        <v>0.16671320031871001</v>
      </c>
      <c r="BA72" s="159">
        <f t="shared" si="13"/>
        <v>98.127149700318697</v>
      </c>
      <c r="BB72" s="159">
        <f t="shared" si="14"/>
        <v>98.170970652163859</v>
      </c>
      <c r="BC72" s="159">
        <f t="shared" si="15"/>
        <v>100.12392859941974</v>
      </c>
      <c r="BD72" s="160">
        <f t="shared" si="16"/>
        <v>101.40189873891974</v>
      </c>
      <c r="BE72" s="161">
        <f t="shared" si="17"/>
        <v>18.600905550768882</v>
      </c>
      <c r="BF72" s="162">
        <f t="shared" si="18"/>
        <v>69.886676941426259</v>
      </c>
      <c r="BG72" s="162">
        <f t="shared" si="19"/>
        <v>60.799177258710742</v>
      </c>
      <c r="BH72" s="162">
        <f t="shared" si="20"/>
        <v>471.9921216383338</v>
      </c>
      <c r="BI72" s="162">
        <f t="shared" si="21"/>
        <v>512.39922012523664</v>
      </c>
      <c r="BJ72" s="162">
        <f t="shared" si="22"/>
        <v>22.687554141804142</v>
      </c>
      <c r="BK72" s="162">
        <f t="shared" si="23"/>
        <v>370.50553815338969</v>
      </c>
      <c r="BL72" s="162">
        <f t="shared" si="24"/>
        <v>211.08737118214205</v>
      </c>
      <c r="BM72" s="162">
        <f t="shared" si="25"/>
        <v>40.826958520330692</v>
      </c>
      <c r="BN72" s="162">
        <f t="shared" si="26"/>
        <v>15.030998247691215</v>
      </c>
      <c r="BO72" s="162">
        <f t="shared" si="27"/>
        <v>27.699892340791745</v>
      </c>
      <c r="BP72" s="162">
        <f t="shared" si="28"/>
        <v>45.548928868850908</v>
      </c>
      <c r="BQ72" s="162">
        <f t="shared" si="29"/>
        <v>137.86153015909437</v>
      </c>
      <c r="BR72" s="162">
        <f t="shared" si="30"/>
        <v>5.8843888918384097</v>
      </c>
      <c r="BS72" s="162">
        <f t="shared" si="31"/>
        <v>22.04466380051544</v>
      </c>
      <c r="BT72" s="162">
        <f t="shared" si="32"/>
        <v>43.591522753892306</v>
      </c>
      <c r="BU72" s="162">
        <f t="shared" si="33"/>
        <v>3.0796354183366526</v>
      </c>
      <c r="BV72" s="162">
        <f t="shared" si="34"/>
        <v>25.485840599001666</v>
      </c>
      <c r="BW72" s="162">
        <f t="shared" si="35"/>
        <v>0.32859704659076583</v>
      </c>
      <c r="BX72" s="163">
        <f t="shared" si="36"/>
        <v>2105.3415216387471</v>
      </c>
      <c r="BY72" s="164">
        <f t="shared" si="37"/>
        <v>0.21053415216387469</v>
      </c>
    </row>
    <row r="73" spans="1:77" s="165" customFormat="1" x14ac:dyDescent="0.25">
      <c r="A73" s="188" t="s">
        <v>331</v>
      </c>
      <c r="B73" s="78" t="s">
        <v>146</v>
      </c>
      <c r="C73" s="174" t="s">
        <v>298</v>
      </c>
      <c r="D73" s="74">
        <v>47.078544999999998</v>
      </c>
      <c r="E73" s="74">
        <v>-120.296533</v>
      </c>
      <c r="F73" s="175" t="s">
        <v>325</v>
      </c>
      <c r="G73" s="68" t="s">
        <v>73</v>
      </c>
      <c r="H73" s="150">
        <v>54.322621999999996</v>
      </c>
      <c r="I73" s="151">
        <v>14.249196</v>
      </c>
      <c r="J73" s="151">
        <v>10.9027125</v>
      </c>
      <c r="K73" s="151">
        <v>8.532921</v>
      </c>
      <c r="L73" s="151">
        <v>4.2326305</v>
      </c>
      <c r="M73" s="151">
        <v>2.8294815</v>
      </c>
      <c r="N73" s="151">
        <v>1.3718064999999999</v>
      </c>
      <c r="O73" s="152">
        <v>1.7666225</v>
      </c>
      <c r="P73" s="152">
        <v>0.18875150000000002</v>
      </c>
      <c r="Q73" s="152">
        <v>0.32725550000000003</v>
      </c>
      <c r="R73" s="151">
        <v>0.95859406204246767</v>
      </c>
      <c r="S73" s="153">
        <f t="shared" si="0"/>
        <v>98.723999499999991</v>
      </c>
      <c r="T73" s="150">
        <f t="shared" si="38"/>
        <v>55.024737931124847</v>
      </c>
      <c r="U73" s="151">
        <f t="shared" si="1"/>
        <v>14.433365820030419</v>
      </c>
      <c r="V73" s="151">
        <f t="shared" si="2"/>
        <v>11.043629264634887</v>
      </c>
      <c r="W73" s="151">
        <f t="shared" si="3"/>
        <v>8.6432083821725652</v>
      </c>
      <c r="X73" s="151">
        <f t="shared" si="4"/>
        <v>4.2873369408013096</v>
      </c>
      <c r="Y73" s="151">
        <f t="shared" si="5"/>
        <v>2.8660523422169502</v>
      </c>
      <c r="Z73" s="151">
        <f t="shared" si="6"/>
        <v>1.389536999055635</v>
      </c>
      <c r="AA73" s="151">
        <f t="shared" si="7"/>
        <v>1.7894559670873142</v>
      </c>
      <c r="AB73" s="151">
        <f t="shared" si="8"/>
        <v>0.19119109938409662</v>
      </c>
      <c r="AC73" s="151">
        <f t="shared" si="9"/>
        <v>0.33148525349198404</v>
      </c>
      <c r="AD73" s="154">
        <f t="shared" si="10"/>
        <v>100</v>
      </c>
      <c r="AE73" s="155"/>
      <c r="AF73" s="156">
        <v>10.491673157300001</v>
      </c>
      <c r="AG73" s="157">
        <v>38.279321599999996</v>
      </c>
      <c r="AH73" s="157">
        <v>35.200455290000001</v>
      </c>
      <c r="AI73" s="157">
        <v>306.77839999999998</v>
      </c>
      <c r="AJ73" s="157">
        <v>562.03570000000002</v>
      </c>
      <c r="AK73" s="157">
        <v>32.844949999999997</v>
      </c>
      <c r="AL73" s="157">
        <v>322.48945000000003</v>
      </c>
      <c r="AM73" s="157">
        <v>167.18498444999997</v>
      </c>
      <c r="AN73" s="157">
        <v>33.621049999999997</v>
      </c>
      <c r="AO73" s="158">
        <v>10.6465</v>
      </c>
      <c r="AP73" s="157">
        <v>20.546749999999999</v>
      </c>
      <c r="AQ73" s="157">
        <v>25.720750000000002</v>
      </c>
      <c r="AR73" s="157">
        <v>113.46980000000001</v>
      </c>
      <c r="AS73" s="157">
        <v>7.0147499999999994</v>
      </c>
      <c r="AT73" s="157">
        <v>23.954752359999997</v>
      </c>
      <c r="AU73" s="157">
        <v>43.183</v>
      </c>
      <c r="AV73" s="157">
        <v>3.3232999999999997</v>
      </c>
      <c r="AW73" s="157">
        <v>24.009349999999998</v>
      </c>
      <c r="AX73" s="157">
        <v>1.3631500000000001</v>
      </c>
      <c r="AY73" s="157">
        <f t="shared" si="11"/>
        <v>1782.1580868572998</v>
      </c>
      <c r="AZ73" s="159">
        <f t="shared" si="12"/>
        <v>0.17821580868572998</v>
      </c>
      <c r="BA73" s="159">
        <f t="shared" si="13"/>
        <v>98.902215308685726</v>
      </c>
      <c r="BB73" s="159">
        <f t="shared" si="14"/>
        <v>98.946624468583778</v>
      </c>
      <c r="BC73" s="159">
        <f t="shared" si="15"/>
        <v>99.905218530626243</v>
      </c>
      <c r="BD73" s="160">
        <f t="shared" si="16"/>
        <v>101.11541961812624</v>
      </c>
      <c r="BE73" s="161">
        <f t="shared" si="17"/>
        <v>13.350926615259464</v>
      </c>
      <c r="BF73" s="162">
        <f t="shared" si="18"/>
        <v>55.948059933717978</v>
      </c>
      <c r="BG73" s="162">
        <f t="shared" si="19"/>
        <v>53.992405796272799</v>
      </c>
      <c r="BH73" s="162">
        <f t="shared" si="20"/>
        <v>451.30907409995683</v>
      </c>
      <c r="BI73" s="162">
        <f t="shared" si="21"/>
        <v>627.51240889762641</v>
      </c>
      <c r="BJ73" s="162">
        <f t="shared" si="22"/>
        <v>35.919240394290391</v>
      </c>
      <c r="BK73" s="162">
        <f t="shared" si="23"/>
        <v>381.37818773111167</v>
      </c>
      <c r="BL73" s="162">
        <f t="shared" si="24"/>
        <v>225.83352098146239</v>
      </c>
      <c r="BM73" s="162">
        <f t="shared" si="25"/>
        <v>42.697088468027665</v>
      </c>
      <c r="BN73" s="162">
        <f t="shared" si="26"/>
        <v>15.230272845671967</v>
      </c>
      <c r="BO73" s="162">
        <f t="shared" si="27"/>
        <v>27.619641566265063</v>
      </c>
      <c r="BP73" s="162">
        <f t="shared" si="28"/>
        <v>32.196877529663553</v>
      </c>
      <c r="BQ73" s="162">
        <f t="shared" si="29"/>
        <v>141.24273559736881</v>
      </c>
      <c r="BR73" s="162">
        <f t="shared" si="30"/>
        <v>7.5564556807760992</v>
      </c>
      <c r="BS73" s="162">
        <f t="shared" si="31"/>
        <v>28.093504477486139</v>
      </c>
      <c r="BT73" s="162">
        <f t="shared" si="32"/>
        <v>53.08283073846593</v>
      </c>
      <c r="BU73" s="162">
        <f t="shared" si="33"/>
        <v>3.7816111386928002</v>
      </c>
      <c r="BV73" s="162">
        <f t="shared" si="34"/>
        <v>28.004250166389351</v>
      </c>
      <c r="BW73" s="162">
        <f t="shared" si="35"/>
        <v>1.500593179431164</v>
      </c>
      <c r="BX73" s="163">
        <f t="shared" si="36"/>
        <v>2226.2496858379368</v>
      </c>
      <c r="BY73" s="164">
        <f t="shared" si="37"/>
        <v>0.22262496858379369</v>
      </c>
    </row>
    <row r="74" spans="1:77" s="165" customFormat="1" x14ac:dyDescent="0.25">
      <c r="A74" s="189" t="s">
        <v>435</v>
      </c>
      <c r="B74" s="78" t="s">
        <v>147</v>
      </c>
      <c r="C74" s="174" t="s">
        <v>298</v>
      </c>
      <c r="D74" s="74">
        <v>47.082282999999997</v>
      </c>
      <c r="E74" s="74">
        <v>-120.29373699999999</v>
      </c>
      <c r="F74" s="171" t="s">
        <v>324</v>
      </c>
      <c r="G74" s="68" t="s">
        <v>73</v>
      </c>
      <c r="H74" s="150">
        <v>52.973003999999996</v>
      </c>
      <c r="I74" s="151">
        <v>14.155467</v>
      </c>
      <c r="J74" s="151">
        <v>11.0229085</v>
      </c>
      <c r="K74" s="151">
        <v>9.4037450000000007</v>
      </c>
      <c r="L74" s="151">
        <v>5.0845495000000005</v>
      </c>
      <c r="M74" s="151">
        <v>2.7511749999999999</v>
      </c>
      <c r="N74" s="151">
        <v>1.1217629999999998</v>
      </c>
      <c r="O74" s="152">
        <v>1.758961</v>
      </c>
      <c r="P74" s="152">
        <v>0.1963135</v>
      </c>
      <c r="Q74" s="152">
        <v>0.27282899999999999</v>
      </c>
      <c r="R74" s="151">
        <v>0.82947838570721755</v>
      </c>
      <c r="S74" s="153">
        <f t="shared" ref="S74:S110" si="39">SUM(H74:Q74)</f>
        <v>98.740715499999993</v>
      </c>
      <c r="T74" s="150">
        <f t="shared" ref="T74:T90" si="40">H74/S74*100</f>
        <v>53.648592408670567</v>
      </c>
      <c r="U74" s="151">
        <f t="shared" ref="U74:U90" si="41">I74/S74*100</f>
        <v>14.335998000743677</v>
      </c>
      <c r="V74" s="151">
        <f t="shared" ref="V74:V90" si="42">J74/S74*100</f>
        <v>11.163488581364392</v>
      </c>
      <c r="W74" s="151">
        <f t="shared" ref="W74:W90" si="43">K74/S74*100</f>
        <v>9.5236751651855336</v>
      </c>
      <c r="X74" s="151">
        <f t="shared" ref="X74:X90" si="44">L74/S74*100</f>
        <v>5.1493950335006442</v>
      </c>
      <c r="Y74" s="151">
        <f t="shared" ref="Y74:Y90" si="45">M74/S74*100</f>
        <v>2.7862619650553375</v>
      </c>
      <c r="Z74" s="151">
        <f t="shared" ref="Z74:Z90" si="46">N74/S74*100</f>
        <v>1.1360693451730151</v>
      </c>
      <c r="AA74" s="151">
        <f t="shared" ref="AA74:AA90" si="47">O74/S74*100</f>
        <v>1.7813938162115099</v>
      </c>
      <c r="AB74" s="151">
        <f t="shared" ref="AB74:AB90" si="48">P74/S74*100</f>
        <v>0.19881717385367742</v>
      </c>
      <c r="AC74" s="151">
        <f t="shared" ref="AC74:AC90" si="49">Q74/S74*100</f>
        <v>0.27630851024165409</v>
      </c>
      <c r="AD74" s="154">
        <f t="shared" ref="AD74:AD90" si="50">S74/S74*100</f>
        <v>100</v>
      </c>
      <c r="AE74" s="155"/>
      <c r="AF74" s="156">
        <v>18.873389518500002</v>
      </c>
      <c r="AG74" s="157">
        <v>48.305100799999998</v>
      </c>
      <c r="AH74" s="157">
        <v>39.147544669999995</v>
      </c>
      <c r="AI74" s="157">
        <v>317.61394999999999</v>
      </c>
      <c r="AJ74" s="157">
        <v>459.51089999999999</v>
      </c>
      <c r="AK74" s="157">
        <v>24.297900000000002</v>
      </c>
      <c r="AL74" s="157">
        <v>310.56934999999999</v>
      </c>
      <c r="AM74" s="157">
        <v>152.67766554999997</v>
      </c>
      <c r="AN74" s="157">
        <v>31.004200000000001</v>
      </c>
      <c r="AO74" s="158">
        <v>10.357950000000001</v>
      </c>
      <c r="AP74" s="157">
        <v>20.984549999999999</v>
      </c>
      <c r="AQ74" s="157">
        <v>35.342400000000005</v>
      </c>
      <c r="AR74" s="157">
        <v>108.455</v>
      </c>
      <c r="AS74" s="157">
        <v>5.3630499999999994</v>
      </c>
      <c r="AT74" s="157">
        <v>18.859548399999998</v>
      </c>
      <c r="AU74" s="157">
        <v>32.755400000000002</v>
      </c>
      <c r="AV74" s="157">
        <v>3.0247999999999999</v>
      </c>
      <c r="AW74" s="157">
        <v>21.292999999999999</v>
      </c>
      <c r="AX74" s="157">
        <v>0.94524999999999992</v>
      </c>
      <c r="AY74" s="157">
        <f t="shared" ref="AY74:AY110" si="51">SUM(AF74:AX74)</f>
        <v>1659.3809489384996</v>
      </c>
      <c r="AZ74" s="159">
        <f t="shared" ref="AZ74:AZ110" si="52">AY74/10000</f>
        <v>0.16593809489384997</v>
      </c>
      <c r="BA74" s="159">
        <f t="shared" ref="BA74:BA110" si="53">AZ74+S74</f>
        <v>98.906653594893839</v>
      </c>
      <c r="BB74" s="159">
        <f t="shared" ref="BB74:BB110" si="54">S74+BY74</f>
        <v>98.950132308536695</v>
      </c>
      <c r="BC74" s="159">
        <f t="shared" ref="BC74:BC110" si="55">R74+BB74</f>
        <v>99.779610694243914</v>
      </c>
      <c r="BD74" s="160">
        <f t="shared" ref="BD74:BD110" si="56">J74*0.111+BC74</f>
        <v>101.00315353774391</v>
      </c>
      <c r="BE74" s="161">
        <f t="shared" ref="BE74:BE110" si="57">AF74*((58.71+16)/58.71)</f>
        <v>24.016878401075374</v>
      </c>
      <c r="BF74" s="162">
        <f t="shared" ref="BF74:BF110" si="58">AG74*((51.996*2+16*3)/(51.996*2))</f>
        <v>70.601477813616427</v>
      </c>
      <c r="BG74" s="162">
        <f t="shared" ref="BG74:BG110" si="59">AH74*((44.956*2+16*3)/(44.956*2))</f>
        <v>60.046669860853271</v>
      </c>
      <c r="BH74" s="162">
        <f t="shared" ref="BH74:BH110" si="60">AI74*((50.942*2+16*3)/(50.942*2))</f>
        <v>467.24951201169961</v>
      </c>
      <c r="BI74" s="162">
        <f t="shared" ref="BI74:BI110" si="61">AJ74*((137.34+16)/137.34)</f>
        <v>513.04355181301878</v>
      </c>
      <c r="BJ74" s="162">
        <f t="shared" ref="BJ74:BJ110" si="62">AK74*((85.47*2+16)/(85.47*2))</f>
        <v>26.572185714285716</v>
      </c>
      <c r="BK74" s="162">
        <f t="shared" ref="BK74:BK110" si="63">AL74*((87.62+16)/87.62)</f>
        <v>367.2813974777448</v>
      </c>
      <c r="BL74" s="162">
        <f t="shared" ref="BL74:BL110" si="64">AM74*((91.22+16*2)/91.22)</f>
        <v>206.23703079446392</v>
      </c>
      <c r="BM74" s="162">
        <f t="shared" ref="BM74:BM110" si="65">AN74*((88.905*2+16*3)/(88.905*2))</f>
        <v>39.373817006917498</v>
      </c>
      <c r="BN74" s="162">
        <f t="shared" ref="BN74:BN110" si="66">AO74*((92.906*2+16*5)/(92.906*2))</f>
        <v>14.81748974985469</v>
      </c>
      <c r="BO74" s="162">
        <f t="shared" ref="BO74:BO110" si="67">AP74*((69.72*2+16*3)/(69.72*2))</f>
        <v>28.208147246127368</v>
      </c>
      <c r="BP74" s="162">
        <f t="shared" ref="BP74:BP110" si="68">AQ74*((63.546+16)/63.546)</f>
        <v>44.241125332829768</v>
      </c>
      <c r="BQ74" s="162">
        <f t="shared" ref="BQ74:BQ110" si="69">AR74*((65.37+16)/65.37)</f>
        <v>135.00051017286216</v>
      </c>
      <c r="BR74" s="162">
        <f t="shared" ref="BR74:BR110" si="70">AS74*((207.19+16)/207.19)</f>
        <v>5.7772051233167616</v>
      </c>
      <c r="BS74" s="162">
        <f t="shared" ref="BS74:BS110" si="71">AT74*((138.91*2+16*3)/(138.91*2))</f>
        <v>22.117983081448418</v>
      </c>
      <c r="BT74" s="162">
        <f t="shared" ref="BT74:BT110" si="72">AU74*((140.12+16*2)/(140.02))</f>
        <v>40.264672532495361</v>
      </c>
      <c r="BU74" s="162">
        <f t="shared" ref="BU74:BU110" si="73">AV74*((232.038+16*2)/(232.038))</f>
        <v>3.4419454675527286</v>
      </c>
      <c r="BV74" s="162">
        <f t="shared" ref="BV74:BV110" si="74">AW74*((144.24*2+16*3)/(144.24*2))</f>
        <v>24.835928452579036</v>
      </c>
      <c r="BW74" s="162">
        <f t="shared" ref="BW74:BW110" si="75">AX74*((238.03*2+16*3)/(238.03*2))</f>
        <v>1.0405573142040918</v>
      </c>
      <c r="BX74" s="163">
        <f t="shared" ref="BX74:BX110" si="76">SUM(BE74:BW74)</f>
        <v>2094.1680853669463</v>
      </c>
      <c r="BY74" s="164">
        <f t="shared" ref="BY74:BY110" si="77">BX74/10000</f>
        <v>0.20941680853669464</v>
      </c>
    </row>
    <row r="75" spans="1:77" s="165" customFormat="1" x14ac:dyDescent="0.25">
      <c r="A75" s="189" t="s">
        <v>387</v>
      </c>
      <c r="B75" s="78" t="s">
        <v>148</v>
      </c>
      <c r="C75" s="174" t="s">
        <v>298</v>
      </c>
      <c r="D75" s="74">
        <v>47.083683999999998</v>
      </c>
      <c r="E75" s="74">
        <v>-120.29252200000001</v>
      </c>
      <c r="F75" s="171" t="s">
        <v>324</v>
      </c>
      <c r="G75" s="68" t="s">
        <v>73</v>
      </c>
      <c r="H75" s="150">
        <v>53.075289999999995</v>
      </c>
      <c r="I75" s="151">
        <v>14.140641500000001</v>
      </c>
      <c r="J75" s="151">
        <v>11.324692000000001</v>
      </c>
      <c r="K75" s="151">
        <v>9.0308189999999993</v>
      </c>
      <c r="L75" s="151">
        <v>5.3799650000000003</v>
      </c>
      <c r="M75" s="151">
        <v>2.703614</v>
      </c>
      <c r="N75" s="151">
        <v>1.1110169999999999</v>
      </c>
      <c r="O75" s="152">
        <v>1.731897</v>
      </c>
      <c r="P75" s="152">
        <v>0.19322900000000001</v>
      </c>
      <c r="Q75" s="152">
        <v>0.25730700000000001</v>
      </c>
      <c r="R75" s="151">
        <v>0.67026081888385813</v>
      </c>
      <c r="S75" s="153">
        <f t="shared" si="39"/>
        <v>98.948471499999997</v>
      </c>
      <c r="T75" s="150">
        <f t="shared" si="40"/>
        <v>53.639322766092448</v>
      </c>
      <c r="U75" s="151">
        <f t="shared" si="41"/>
        <v>14.290914539291293</v>
      </c>
      <c r="V75" s="151">
        <f t="shared" si="42"/>
        <v>11.445039855921372</v>
      </c>
      <c r="W75" s="151">
        <f t="shared" si="43"/>
        <v>9.1267897958383326</v>
      </c>
      <c r="X75" s="151">
        <f t="shared" si="44"/>
        <v>5.4371380562457707</v>
      </c>
      <c r="Y75" s="151">
        <f t="shared" si="45"/>
        <v>2.732345390499539</v>
      </c>
      <c r="Z75" s="151">
        <f t="shared" si="46"/>
        <v>1.1228238123920893</v>
      </c>
      <c r="AA75" s="151">
        <f t="shared" si="47"/>
        <v>1.7503019235623061</v>
      </c>
      <c r="AB75" s="151">
        <f t="shared" si="48"/>
        <v>0.19528245062380778</v>
      </c>
      <c r="AC75" s="151">
        <f t="shared" si="49"/>
        <v>0.26004140953304167</v>
      </c>
      <c r="AD75" s="154">
        <f t="shared" si="50"/>
        <v>100</v>
      </c>
      <c r="AE75" s="155"/>
      <c r="AF75" s="156">
        <v>15.651710106399999</v>
      </c>
      <c r="AG75" s="157">
        <v>50.587392000000001</v>
      </c>
      <c r="AH75" s="157">
        <v>37.441599259999997</v>
      </c>
      <c r="AI75" s="157">
        <v>317.1463</v>
      </c>
      <c r="AJ75" s="157">
        <v>465.23214999999999</v>
      </c>
      <c r="AK75" s="157">
        <v>22.467099999999999</v>
      </c>
      <c r="AL75" s="157">
        <v>309.57434999999998</v>
      </c>
      <c r="AM75" s="157">
        <v>151.08867045</v>
      </c>
      <c r="AN75" s="157">
        <v>31.650949999999998</v>
      </c>
      <c r="AO75" s="158">
        <v>10.2485</v>
      </c>
      <c r="AP75" s="157">
        <v>20.059200000000001</v>
      </c>
      <c r="AQ75" s="157">
        <v>35.49165</v>
      </c>
      <c r="AR75" s="157">
        <v>108.3356</v>
      </c>
      <c r="AS75" s="157">
        <v>5.5521000000000003</v>
      </c>
      <c r="AT75" s="157">
        <v>19.91193204</v>
      </c>
      <c r="AU75" s="157">
        <v>32.655900000000003</v>
      </c>
      <c r="AV75" s="157">
        <v>2.4775500000000004</v>
      </c>
      <c r="AW75" s="157">
        <v>21.292999999999999</v>
      </c>
      <c r="AX75" s="157">
        <v>0</v>
      </c>
      <c r="AY75" s="157">
        <f t="shared" si="51"/>
        <v>1656.8656538563998</v>
      </c>
      <c r="AZ75" s="159">
        <f t="shared" si="52"/>
        <v>0.16568656538563997</v>
      </c>
      <c r="BA75" s="159">
        <f t="shared" si="53"/>
        <v>99.114158065385638</v>
      </c>
      <c r="BB75" s="159">
        <f t="shared" si="54"/>
        <v>99.157498836103699</v>
      </c>
      <c r="BC75" s="159">
        <f t="shared" si="55"/>
        <v>99.82775965498756</v>
      </c>
      <c r="BD75" s="160">
        <f t="shared" si="56"/>
        <v>101.08480046698756</v>
      </c>
      <c r="BE75" s="161">
        <f t="shared" si="57"/>
        <v>19.917207665630116</v>
      </c>
      <c r="BF75" s="162">
        <f t="shared" si="58"/>
        <v>73.937215217170561</v>
      </c>
      <c r="BG75" s="162">
        <f t="shared" si="59"/>
        <v>57.429996409212556</v>
      </c>
      <c r="BH75" s="162">
        <f t="shared" si="60"/>
        <v>466.56154086215702</v>
      </c>
      <c r="BI75" s="162">
        <f t="shared" si="61"/>
        <v>519.43132285568663</v>
      </c>
      <c r="BJ75" s="162">
        <f t="shared" si="62"/>
        <v>24.570022662922661</v>
      </c>
      <c r="BK75" s="162">
        <f t="shared" si="63"/>
        <v>366.10470380050214</v>
      </c>
      <c r="BL75" s="162">
        <f t="shared" si="64"/>
        <v>204.09061579531902</v>
      </c>
      <c r="BM75" s="162">
        <f t="shared" si="65"/>
        <v>40.195157862324947</v>
      </c>
      <c r="BN75" s="162">
        <f t="shared" si="66"/>
        <v>14.66091685144124</v>
      </c>
      <c r="BO75" s="162">
        <f t="shared" si="67"/>
        <v>26.964260240963856</v>
      </c>
      <c r="BP75" s="162">
        <f t="shared" si="68"/>
        <v>44.427954409404208</v>
      </c>
      <c r="BQ75" s="162">
        <f t="shared" si="69"/>
        <v>134.85188575799296</v>
      </c>
      <c r="BR75" s="162">
        <f t="shared" si="70"/>
        <v>5.9808542835078917</v>
      </c>
      <c r="BS75" s="162">
        <f t="shared" si="71"/>
        <v>23.352190977153551</v>
      </c>
      <c r="BT75" s="162">
        <f t="shared" si="72"/>
        <v>40.142361862591059</v>
      </c>
      <c r="BU75" s="162">
        <f t="shared" si="73"/>
        <v>2.8192250704625974</v>
      </c>
      <c r="BV75" s="162">
        <f t="shared" si="74"/>
        <v>24.835928452579036</v>
      </c>
      <c r="BW75" s="162">
        <f t="shared" si="75"/>
        <v>0</v>
      </c>
      <c r="BX75" s="163">
        <f t="shared" si="76"/>
        <v>2090.2733610370219</v>
      </c>
      <c r="BY75" s="164">
        <f t="shared" si="77"/>
        <v>0.20902733610370219</v>
      </c>
    </row>
    <row r="76" spans="1:77" s="165" customFormat="1" x14ac:dyDescent="0.25">
      <c r="A76" s="189" t="s">
        <v>398</v>
      </c>
      <c r="B76" s="78" t="s">
        <v>149</v>
      </c>
      <c r="C76" s="174" t="s">
        <v>298</v>
      </c>
      <c r="D76" s="74">
        <v>47.084390999999997</v>
      </c>
      <c r="E76" s="74">
        <v>-120.291</v>
      </c>
      <c r="F76" s="171" t="s">
        <v>323</v>
      </c>
      <c r="G76" s="68" t="s">
        <v>73</v>
      </c>
      <c r="H76" s="150">
        <v>53.5603525</v>
      </c>
      <c r="I76" s="151">
        <v>14.048902500000001</v>
      </c>
      <c r="J76" s="151">
        <v>11.738910499999999</v>
      </c>
      <c r="K76" s="151">
        <v>8.7013745</v>
      </c>
      <c r="L76" s="151">
        <v>5.0284314999999999</v>
      </c>
      <c r="M76" s="151">
        <v>2.799134</v>
      </c>
      <c r="N76" s="151">
        <v>1.2303175</v>
      </c>
      <c r="O76" s="152">
        <v>1.817069</v>
      </c>
      <c r="P76" s="152">
        <v>0.20019399999999998</v>
      </c>
      <c r="Q76" s="152">
        <v>0.32168349999999996</v>
      </c>
      <c r="R76" s="151">
        <v>0.42108320023237161</v>
      </c>
      <c r="S76" s="153">
        <f t="shared" si="39"/>
        <v>99.446369500000003</v>
      </c>
      <c r="T76" s="150">
        <f t="shared" si="40"/>
        <v>53.858529747533922</v>
      </c>
      <c r="U76" s="151">
        <f t="shared" si="41"/>
        <v>14.127114514723434</v>
      </c>
      <c r="V76" s="151">
        <f t="shared" si="42"/>
        <v>11.804262497486144</v>
      </c>
      <c r="W76" s="151">
        <f t="shared" si="43"/>
        <v>8.7498161509053372</v>
      </c>
      <c r="X76" s="151">
        <f t="shared" si="44"/>
        <v>5.0564254132977675</v>
      </c>
      <c r="Y76" s="151">
        <f t="shared" si="45"/>
        <v>2.8147171325344362</v>
      </c>
      <c r="Z76" s="151">
        <f t="shared" si="46"/>
        <v>1.2371668329229453</v>
      </c>
      <c r="AA76" s="151">
        <f t="shared" si="47"/>
        <v>1.8271848526355705</v>
      </c>
      <c r="AB76" s="151">
        <f t="shared" si="48"/>
        <v>0.20130850528434827</v>
      </c>
      <c r="AC76" s="151">
        <f t="shared" si="49"/>
        <v>0.32347435267609237</v>
      </c>
      <c r="AD76" s="154">
        <f t="shared" si="50"/>
        <v>100</v>
      </c>
      <c r="AE76" s="155"/>
      <c r="AF76" s="156">
        <v>15.0753813856</v>
      </c>
      <c r="AG76" s="157">
        <v>42.517862399999999</v>
      </c>
      <c r="AH76" s="157">
        <v>38.054847610000003</v>
      </c>
      <c r="AI76" s="157">
        <v>304.03219999999999</v>
      </c>
      <c r="AJ76" s="157">
        <v>493.78864999999996</v>
      </c>
      <c r="AK76" s="157">
        <v>28.287849999999999</v>
      </c>
      <c r="AL76" s="157">
        <v>311.37529999999998</v>
      </c>
      <c r="AM76" s="157">
        <v>162.01559129999998</v>
      </c>
      <c r="AN76" s="157">
        <v>33.481749999999998</v>
      </c>
      <c r="AO76" s="158">
        <v>10.905200000000001</v>
      </c>
      <c r="AP76" s="157">
        <v>21.133799999999997</v>
      </c>
      <c r="AQ76" s="157">
        <v>32.437000000000005</v>
      </c>
      <c r="AR76" s="157">
        <v>113.7683</v>
      </c>
      <c r="AS76" s="157">
        <v>5.2834499999999993</v>
      </c>
      <c r="AT76" s="157">
        <v>20.766342519999998</v>
      </c>
      <c r="AU76" s="157">
        <v>40.9343</v>
      </c>
      <c r="AV76" s="157">
        <v>3.1342499999999998</v>
      </c>
      <c r="AW76" s="157">
        <v>24.676000000000002</v>
      </c>
      <c r="AX76" s="157">
        <v>1.3134000000000001</v>
      </c>
      <c r="AY76" s="157">
        <f t="shared" si="51"/>
        <v>1702.9814752155996</v>
      </c>
      <c r="AZ76" s="159">
        <f t="shared" si="52"/>
        <v>0.17029814752155997</v>
      </c>
      <c r="BA76" s="159">
        <f t="shared" si="53"/>
        <v>99.616667647521567</v>
      </c>
      <c r="BB76" s="159">
        <f t="shared" si="54"/>
        <v>99.660290319389446</v>
      </c>
      <c r="BC76" s="159">
        <f t="shared" si="55"/>
        <v>100.08137351962182</v>
      </c>
      <c r="BD76" s="160">
        <f t="shared" si="56"/>
        <v>101.38439258512182</v>
      </c>
      <c r="BE76" s="161">
        <f t="shared" si="57"/>
        <v>19.183814398197516</v>
      </c>
      <c r="BF76" s="162">
        <f t="shared" si="58"/>
        <v>62.143000826032775</v>
      </c>
      <c r="BG76" s="162">
        <f t="shared" si="59"/>
        <v>58.370630656534395</v>
      </c>
      <c r="BH76" s="162">
        <f t="shared" si="60"/>
        <v>447.26907330689806</v>
      </c>
      <c r="BI76" s="162">
        <f t="shared" si="61"/>
        <v>551.31463223387209</v>
      </c>
      <c r="BJ76" s="162">
        <f t="shared" si="62"/>
        <v>30.935595407745407</v>
      </c>
      <c r="BK76" s="162">
        <f t="shared" si="63"/>
        <v>368.23451935631135</v>
      </c>
      <c r="BL76" s="162">
        <f t="shared" si="64"/>
        <v>218.85070335437402</v>
      </c>
      <c r="BM76" s="162">
        <f t="shared" si="65"/>
        <v>42.520184283786058</v>
      </c>
      <c r="BN76" s="162">
        <f t="shared" si="66"/>
        <v>15.600354241921941</v>
      </c>
      <c r="BO76" s="162">
        <f t="shared" si="67"/>
        <v>28.408774182444059</v>
      </c>
      <c r="BP76" s="162">
        <f t="shared" si="68"/>
        <v>40.604185975513808</v>
      </c>
      <c r="BQ76" s="162">
        <f t="shared" si="69"/>
        <v>141.61429663454183</v>
      </c>
      <c r="BR76" s="162">
        <f t="shared" si="70"/>
        <v>5.691458108499444</v>
      </c>
      <c r="BS76" s="162">
        <f t="shared" si="71"/>
        <v>24.354221149904252</v>
      </c>
      <c r="BT76" s="162">
        <f t="shared" si="72"/>
        <v>50.318609598628768</v>
      </c>
      <c r="BU76" s="162">
        <f t="shared" si="73"/>
        <v>3.5664895469707547</v>
      </c>
      <c r="BV76" s="162">
        <f t="shared" si="74"/>
        <v>28.781823627287856</v>
      </c>
      <c r="BW76" s="162">
        <f t="shared" si="75"/>
        <v>1.4458270049993698</v>
      </c>
      <c r="BX76" s="163">
        <f t="shared" si="76"/>
        <v>2139.2081938944639</v>
      </c>
      <c r="BY76" s="164">
        <f t="shared" si="77"/>
        <v>0.21392081938944638</v>
      </c>
    </row>
    <row r="77" spans="1:77" s="165" customFormat="1" x14ac:dyDescent="0.25">
      <c r="A77" s="189" t="s">
        <v>438</v>
      </c>
      <c r="B77" s="78" t="s">
        <v>150</v>
      </c>
      <c r="C77" s="174" t="s">
        <v>298</v>
      </c>
      <c r="D77" s="74">
        <v>47.086373000000002</v>
      </c>
      <c r="E77" s="74">
        <v>-120.288067</v>
      </c>
      <c r="F77" s="171" t="s">
        <v>323</v>
      </c>
      <c r="G77" s="68" t="s">
        <v>73</v>
      </c>
      <c r="H77" s="150">
        <v>53.665700000000001</v>
      </c>
      <c r="I77" s="151">
        <v>14.1013</v>
      </c>
      <c r="J77" s="151">
        <v>11.374700000000001</v>
      </c>
      <c r="K77" s="151">
        <v>8.7903000000000002</v>
      </c>
      <c r="L77" s="151">
        <v>4.8685</v>
      </c>
      <c r="M77" s="151">
        <v>2.8239000000000001</v>
      </c>
      <c r="N77" s="151">
        <v>1.2316</v>
      </c>
      <c r="O77" s="152">
        <v>1.8395999999999999</v>
      </c>
      <c r="P77" s="152">
        <v>0.19869999999999999</v>
      </c>
      <c r="Q77" s="152">
        <v>0.32150000000000001</v>
      </c>
      <c r="R77" s="151">
        <v>0.76603894031271502</v>
      </c>
      <c r="S77" s="153">
        <f t="shared" si="39"/>
        <v>99.215800000000002</v>
      </c>
      <c r="T77" s="150">
        <f t="shared" si="40"/>
        <v>54.089872782359258</v>
      </c>
      <c r="U77" s="151">
        <f t="shared" si="41"/>
        <v>14.212756435970883</v>
      </c>
      <c r="V77" s="151">
        <f t="shared" si="42"/>
        <v>11.464605435827762</v>
      </c>
      <c r="W77" s="151">
        <f t="shared" si="43"/>
        <v>8.8597783820722107</v>
      </c>
      <c r="X77" s="151">
        <f t="shared" si="44"/>
        <v>4.9069805414057033</v>
      </c>
      <c r="Y77" s="151">
        <f t="shared" si="45"/>
        <v>2.8462200576924239</v>
      </c>
      <c r="Z77" s="151">
        <f t="shared" si="46"/>
        <v>1.2413345455058571</v>
      </c>
      <c r="AA77" s="151">
        <f t="shared" si="47"/>
        <v>1.8541401671911126</v>
      </c>
      <c r="AB77" s="151">
        <f t="shared" si="48"/>
        <v>0.20027052142904656</v>
      </c>
      <c r="AC77" s="151">
        <f t="shared" si="49"/>
        <v>0.32404113054573969</v>
      </c>
      <c r="AD77" s="154">
        <f t="shared" si="50"/>
        <v>100</v>
      </c>
      <c r="AE77" s="155"/>
      <c r="AF77" s="156">
        <v>14.585927999999999</v>
      </c>
      <c r="AG77" s="157">
        <v>42.485760000000006</v>
      </c>
      <c r="AH77" s="157">
        <v>38.134018000000005</v>
      </c>
      <c r="AI77" s="157">
        <v>311.68</v>
      </c>
      <c r="AJ77" s="157">
        <v>499.34</v>
      </c>
      <c r="AK77" s="157">
        <v>26.72</v>
      </c>
      <c r="AL77" s="157">
        <v>313.81</v>
      </c>
      <c r="AM77" s="157">
        <v>164.55115999999998</v>
      </c>
      <c r="AN77" s="157">
        <v>34.24</v>
      </c>
      <c r="AO77" s="158">
        <v>11.14</v>
      </c>
      <c r="AP77" s="157">
        <v>21.78</v>
      </c>
      <c r="AQ77" s="157">
        <v>30.7</v>
      </c>
      <c r="AR77" s="157">
        <v>114.85</v>
      </c>
      <c r="AS77" s="157">
        <v>5.86</v>
      </c>
      <c r="AT77" s="157">
        <v>22.085448</v>
      </c>
      <c r="AU77" s="157">
        <v>42.7</v>
      </c>
      <c r="AV77" s="157">
        <v>2.72</v>
      </c>
      <c r="AW77" s="157">
        <v>26.91</v>
      </c>
      <c r="AX77" s="157">
        <v>1.3</v>
      </c>
      <c r="AY77" s="157">
        <f t="shared" si="51"/>
        <v>1725.592314</v>
      </c>
      <c r="AZ77" s="159">
        <f t="shared" si="52"/>
        <v>0.17255923139999998</v>
      </c>
      <c r="BA77" s="159">
        <f t="shared" si="53"/>
        <v>99.388359231400003</v>
      </c>
      <c r="BB77" s="159">
        <f t="shared" si="54"/>
        <v>99.432649628900052</v>
      </c>
      <c r="BC77" s="159">
        <f t="shared" si="55"/>
        <v>100.19868856921276</v>
      </c>
      <c r="BD77" s="160">
        <f t="shared" si="56"/>
        <v>101.46128026921276</v>
      </c>
      <c r="BE77" s="161">
        <f t="shared" si="57"/>
        <v>18.560972251405211</v>
      </c>
      <c r="BF77" s="162">
        <f t="shared" si="58"/>
        <v>62.096080793907234</v>
      </c>
      <c r="BG77" s="162">
        <f t="shared" si="59"/>
        <v>58.492066580834603</v>
      </c>
      <c r="BH77" s="162">
        <f t="shared" si="60"/>
        <v>458.51993561305022</v>
      </c>
      <c r="BI77" s="162">
        <f t="shared" si="61"/>
        <v>557.51271006261834</v>
      </c>
      <c r="BJ77" s="162">
        <f t="shared" si="62"/>
        <v>29.2209945009945</v>
      </c>
      <c r="BK77" s="162">
        <f t="shared" si="63"/>
        <v>371.11381191508792</v>
      </c>
      <c r="BL77" s="162">
        <f t="shared" si="64"/>
        <v>222.27575022144265</v>
      </c>
      <c r="BM77" s="162">
        <f t="shared" si="65"/>
        <v>43.483124683651091</v>
      </c>
      <c r="BN77" s="162">
        <f t="shared" si="66"/>
        <v>15.936245667664091</v>
      </c>
      <c r="BO77" s="162">
        <f t="shared" si="67"/>
        <v>29.277418244406199</v>
      </c>
      <c r="BP77" s="162">
        <f t="shared" si="68"/>
        <v>38.429833506436282</v>
      </c>
      <c r="BQ77" s="162">
        <f t="shared" si="69"/>
        <v>142.96075416857883</v>
      </c>
      <c r="BR77" s="162">
        <f t="shared" si="70"/>
        <v>6.3125314928326661</v>
      </c>
      <c r="BS77" s="162">
        <f t="shared" si="71"/>
        <v>25.901233415016918</v>
      </c>
      <c r="BT77" s="162">
        <f t="shared" si="72"/>
        <v>52.489101556920438</v>
      </c>
      <c r="BU77" s="162">
        <f t="shared" si="73"/>
        <v>3.0951109732026656</v>
      </c>
      <c r="BV77" s="162">
        <f t="shared" si="74"/>
        <v>31.387537437603996</v>
      </c>
      <c r="BW77" s="162">
        <f t="shared" si="75"/>
        <v>1.4310759148006553</v>
      </c>
      <c r="BX77" s="163">
        <f t="shared" si="76"/>
        <v>2168.4962890004545</v>
      </c>
      <c r="BY77" s="164">
        <f t="shared" si="77"/>
        <v>0.21684962890004544</v>
      </c>
    </row>
    <row r="78" spans="1:77" s="165" customFormat="1" x14ac:dyDescent="0.25">
      <c r="A78" s="189" t="s">
        <v>383</v>
      </c>
      <c r="B78" s="78" t="s">
        <v>151</v>
      </c>
      <c r="C78" s="174" t="s">
        <v>298</v>
      </c>
      <c r="D78" s="74">
        <v>47.085644000000002</v>
      </c>
      <c r="E78" s="74">
        <v>-120.28383100000001</v>
      </c>
      <c r="F78" s="171" t="s">
        <v>322</v>
      </c>
      <c r="G78" s="68" t="s">
        <v>73</v>
      </c>
      <c r="H78" s="150">
        <v>53.252897499999996</v>
      </c>
      <c r="I78" s="151">
        <v>13.816967999999999</v>
      </c>
      <c r="J78" s="151">
        <v>12.2439725</v>
      </c>
      <c r="K78" s="151">
        <v>8.4627735000000008</v>
      </c>
      <c r="L78" s="151">
        <v>4.8339090000000002</v>
      </c>
      <c r="M78" s="151">
        <v>2.8702765000000001</v>
      </c>
      <c r="N78" s="151">
        <v>1.1437524999999999</v>
      </c>
      <c r="O78" s="152">
        <v>1.8942809999999999</v>
      </c>
      <c r="P78" s="152">
        <v>0.20347749999999998</v>
      </c>
      <c r="Q78" s="152">
        <v>0.28486850000000002</v>
      </c>
      <c r="R78" s="151">
        <v>0.53034767236306546</v>
      </c>
      <c r="S78" s="153">
        <f t="shared" si="39"/>
        <v>99.007176500000014</v>
      </c>
      <c r="T78" s="150">
        <f t="shared" si="40"/>
        <v>53.786906548132897</v>
      </c>
      <c r="U78" s="151">
        <f t="shared" si="41"/>
        <v>13.955521698975021</v>
      </c>
      <c r="V78" s="151">
        <f t="shared" si="42"/>
        <v>12.366752525257599</v>
      </c>
      <c r="W78" s="151">
        <f t="shared" si="43"/>
        <v>8.5476364433036824</v>
      </c>
      <c r="X78" s="151">
        <f t="shared" si="44"/>
        <v>4.8823824402264409</v>
      </c>
      <c r="Y78" s="151">
        <f t="shared" si="45"/>
        <v>2.8990590394222582</v>
      </c>
      <c r="Z78" s="151">
        <f t="shared" si="46"/>
        <v>1.1552218136429735</v>
      </c>
      <c r="AA78" s="151">
        <f t="shared" si="47"/>
        <v>1.9132764582979496</v>
      </c>
      <c r="AB78" s="151">
        <f t="shared" si="48"/>
        <v>0.20551793030881954</v>
      </c>
      <c r="AC78" s="151">
        <f t="shared" si="49"/>
        <v>0.28772510243234739</v>
      </c>
      <c r="AD78" s="154">
        <f t="shared" si="50"/>
        <v>100</v>
      </c>
      <c r="AE78" s="155"/>
      <c r="AF78" s="156">
        <v>11.298785417200001</v>
      </c>
      <c r="AG78" s="157">
        <v>22.721024</v>
      </c>
      <c r="AH78" s="157">
        <v>36.482701840000004</v>
      </c>
      <c r="AI78" s="157">
        <v>329.28530000000001</v>
      </c>
      <c r="AJ78" s="157">
        <v>461.04320000000001</v>
      </c>
      <c r="AK78" s="157">
        <v>27.302800000000001</v>
      </c>
      <c r="AL78" s="157">
        <v>315.66374999999999</v>
      </c>
      <c r="AM78" s="157">
        <v>159.5392353</v>
      </c>
      <c r="AN78" s="157">
        <v>32.924550000000004</v>
      </c>
      <c r="AO78" s="158">
        <v>10.546999999999999</v>
      </c>
      <c r="AP78" s="157">
        <v>20.596499999999999</v>
      </c>
      <c r="AQ78" s="157">
        <v>24.82525</v>
      </c>
      <c r="AR78" s="157">
        <v>113.08175</v>
      </c>
      <c r="AS78" s="157">
        <v>5.9898999999999996</v>
      </c>
      <c r="AT78" s="157">
        <v>20.630887199999997</v>
      </c>
      <c r="AU78" s="157">
        <v>38.038849999999996</v>
      </c>
      <c r="AV78" s="157">
        <v>3.3730500000000001</v>
      </c>
      <c r="AW78" s="157">
        <v>24.287949999999999</v>
      </c>
      <c r="AX78" s="157">
        <v>1.32335</v>
      </c>
      <c r="AY78" s="157">
        <f t="shared" si="51"/>
        <v>1658.9558337572</v>
      </c>
      <c r="AZ78" s="159">
        <f t="shared" si="52"/>
        <v>0.16589558337572</v>
      </c>
      <c r="BA78" s="159">
        <f t="shared" si="53"/>
        <v>99.173072083375729</v>
      </c>
      <c r="BB78" s="159">
        <f t="shared" si="54"/>
        <v>99.21606086064557</v>
      </c>
      <c r="BC78" s="159">
        <f t="shared" si="55"/>
        <v>99.746408533008633</v>
      </c>
      <c r="BD78" s="160">
        <f t="shared" si="56"/>
        <v>101.10548948050864</v>
      </c>
      <c r="BE78" s="161">
        <f t="shared" si="57"/>
        <v>14.377997930829707</v>
      </c>
      <c r="BF78" s="162">
        <f t="shared" si="58"/>
        <v>33.208457187168243</v>
      </c>
      <c r="BG78" s="162">
        <f t="shared" si="59"/>
        <v>55.959186495218447</v>
      </c>
      <c r="BH78" s="162">
        <f t="shared" si="60"/>
        <v>484.41951538219945</v>
      </c>
      <c r="BI78" s="162">
        <f t="shared" si="61"/>
        <v>514.75436353575071</v>
      </c>
      <c r="BJ78" s="162">
        <f t="shared" si="62"/>
        <v>29.858344635544636</v>
      </c>
      <c r="BK78" s="162">
        <f t="shared" si="63"/>
        <v>373.30606910522715</v>
      </c>
      <c r="BL78" s="162">
        <f t="shared" si="64"/>
        <v>215.50564101804432</v>
      </c>
      <c r="BM78" s="162">
        <f t="shared" si="65"/>
        <v>41.812567546819643</v>
      </c>
      <c r="BN78" s="162">
        <f t="shared" si="66"/>
        <v>15.087933847114284</v>
      </c>
      <c r="BO78" s="162">
        <f t="shared" si="67"/>
        <v>27.686517211703958</v>
      </c>
      <c r="BP78" s="162">
        <f t="shared" si="68"/>
        <v>31.075903070216849</v>
      </c>
      <c r="BQ78" s="162">
        <f t="shared" si="69"/>
        <v>140.75970624904389</v>
      </c>
      <c r="BR78" s="162">
        <f t="shared" si="70"/>
        <v>6.4524628650031373</v>
      </c>
      <c r="BS78" s="162">
        <f t="shared" si="71"/>
        <v>24.195362707882797</v>
      </c>
      <c r="BT78" s="162">
        <f t="shared" si="72"/>
        <v>46.759369104413651</v>
      </c>
      <c r="BU78" s="162">
        <f t="shared" si="73"/>
        <v>3.8382220838828127</v>
      </c>
      <c r="BV78" s="162">
        <f t="shared" si="74"/>
        <v>28.329206239600666</v>
      </c>
      <c r="BW78" s="162">
        <f t="shared" si="75"/>
        <v>1.4567802398857286</v>
      </c>
      <c r="BX78" s="163">
        <f t="shared" si="76"/>
        <v>2088.8436064555499</v>
      </c>
      <c r="BY78" s="164">
        <f t="shared" si="77"/>
        <v>0.20888436064555499</v>
      </c>
    </row>
    <row r="79" spans="1:77" s="165" customFormat="1" x14ac:dyDescent="0.25">
      <c r="A79" s="189" t="s">
        <v>433</v>
      </c>
      <c r="B79" s="78" t="s">
        <v>319</v>
      </c>
      <c r="C79" s="174" t="s">
        <v>302</v>
      </c>
      <c r="D79" s="74">
        <v>47.094532999999998</v>
      </c>
      <c r="E79" s="74">
        <v>-120.272024</v>
      </c>
      <c r="F79" s="171" t="s">
        <v>322</v>
      </c>
      <c r="G79" s="68" t="s">
        <v>156</v>
      </c>
      <c r="H79" s="150">
        <v>53.216299999999997</v>
      </c>
      <c r="I79" s="151">
        <v>14.0204</v>
      </c>
      <c r="J79" s="151">
        <v>11.545400000000001</v>
      </c>
      <c r="K79" s="151">
        <v>8.7100000000000009</v>
      </c>
      <c r="L79" s="151">
        <v>4.3098000000000001</v>
      </c>
      <c r="M79" s="151">
        <v>2.8024</v>
      </c>
      <c r="N79" s="151">
        <v>1.0386</v>
      </c>
      <c r="O79" s="152">
        <v>1.9238999999999999</v>
      </c>
      <c r="P79" s="152">
        <v>0.19550000000000001</v>
      </c>
      <c r="Q79" s="152">
        <v>0.28100000000000003</v>
      </c>
      <c r="R79" s="151">
        <v>1.6481001068212562</v>
      </c>
      <c r="S79" s="153">
        <f t="shared" si="39"/>
        <v>98.043300000000002</v>
      </c>
      <c r="T79" s="150">
        <f t="shared" si="40"/>
        <v>54.278364763323964</v>
      </c>
      <c r="U79" s="151">
        <f t="shared" si="41"/>
        <v>14.300212253157534</v>
      </c>
      <c r="V79" s="151">
        <f t="shared" si="42"/>
        <v>11.775817419446307</v>
      </c>
      <c r="W79" s="151">
        <f t="shared" si="43"/>
        <v>8.8838298996463809</v>
      </c>
      <c r="X79" s="151">
        <f t="shared" si="44"/>
        <v>4.3958128704358179</v>
      </c>
      <c r="Y79" s="151">
        <f t="shared" si="45"/>
        <v>2.8583289220171086</v>
      </c>
      <c r="Z79" s="151">
        <f t="shared" si="46"/>
        <v>1.0593278684010023</v>
      </c>
      <c r="AA79" s="151">
        <f t="shared" si="47"/>
        <v>1.9622962507381942</v>
      </c>
      <c r="AB79" s="151">
        <f t="shared" si="48"/>
        <v>0.19940169292547275</v>
      </c>
      <c r="AC79" s="151">
        <f t="shared" si="49"/>
        <v>0.28660805990822424</v>
      </c>
      <c r="AD79" s="154">
        <f t="shared" si="50"/>
        <v>100</v>
      </c>
      <c r="AE79" s="155"/>
      <c r="AF79" s="156">
        <v>8.5483800000000016</v>
      </c>
      <c r="AG79" s="157">
        <v>21.841919999999998</v>
      </c>
      <c r="AH79" s="157">
        <v>38.896025999999999</v>
      </c>
      <c r="AI79" s="157">
        <v>346.94</v>
      </c>
      <c r="AJ79" s="157">
        <v>505.77</v>
      </c>
      <c r="AK79" s="157">
        <v>26.59</v>
      </c>
      <c r="AL79" s="157">
        <v>328.34</v>
      </c>
      <c r="AM79" s="157">
        <v>161.42978999999997</v>
      </c>
      <c r="AN79" s="157">
        <v>33.79</v>
      </c>
      <c r="AO79" s="158">
        <v>10.87</v>
      </c>
      <c r="AP79" s="157">
        <v>21.69</v>
      </c>
      <c r="AQ79" s="157">
        <v>26.84</v>
      </c>
      <c r="AR79" s="157">
        <v>114.77</v>
      </c>
      <c r="AS79" s="157">
        <v>5.34</v>
      </c>
      <c r="AT79" s="157">
        <v>18.231752</v>
      </c>
      <c r="AU79" s="157">
        <v>38.229999999999997</v>
      </c>
      <c r="AV79" s="157">
        <v>3</v>
      </c>
      <c r="AW79" s="157">
        <v>24.09</v>
      </c>
      <c r="AX79" s="157">
        <v>2.61</v>
      </c>
      <c r="AY79" s="157">
        <f t="shared" si="51"/>
        <v>1737.8178679999994</v>
      </c>
      <c r="AZ79" s="159">
        <f t="shared" si="52"/>
        <v>0.17378178679999995</v>
      </c>
      <c r="BA79" s="159">
        <f t="shared" si="53"/>
        <v>98.217081786800009</v>
      </c>
      <c r="BB79" s="159">
        <f t="shared" si="54"/>
        <v>98.261857221543238</v>
      </c>
      <c r="BC79" s="159">
        <f t="shared" si="55"/>
        <v>99.909957328364499</v>
      </c>
      <c r="BD79" s="160">
        <f t="shared" si="56"/>
        <v>101.1914967283645</v>
      </c>
      <c r="BE79" s="161">
        <f t="shared" si="57"/>
        <v>10.878035595298929</v>
      </c>
      <c r="BF79" s="162">
        <f t="shared" si="58"/>
        <v>31.923581666282022</v>
      </c>
      <c r="BG79" s="162">
        <f t="shared" si="59"/>
        <v>59.660876609484831</v>
      </c>
      <c r="BH79" s="162">
        <f t="shared" si="60"/>
        <v>510.3917686781046</v>
      </c>
      <c r="BI79" s="162">
        <f t="shared" si="61"/>
        <v>564.69179991262558</v>
      </c>
      <c r="BJ79" s="162">
        <f t="shared" si="62"/>
        <v>29.07882648882649</v>
      </c>
      <c r="BK79" s="162">
        <f t="shared" si="63"/>
        <v>388.29708742296276</v>
      </c>
      <c r="BL79" s="162">
        <f t="shared" si="64"/>
        <v>218.05940280420958</v>
      </c>
      <c r="BM79" s="162">
        <f t="shared" si="65"/>
        <v>42.911646701535346</v>
      </c>
      <c r="BN79" s="162">
        <f t="shared" si="66"/>
        <v>15.549999138914599</v>
      </c>
      <c r="BO79" s="162">
        <f t="shared" si="67"/>
        <v>29.156437177280555</v>
      </c>
      <c r="BP79" s="162">
        <f t="shared" si="68"/>
        <v>33.597939130708461</v>
      </c>
      <c r="BQ79" s="162">
        <f t="shared" si="69"/>
        <v>142.86117332109529</v>
      </c>
      <c r="BR79" s="162">
        <f t="shared" si="70"/>
        <v>5.7523751146290847</v>
      </c>
      <c r="BS79" s="162">
        <f t="shared" si="71"/>
        <v>21.381719950471528</v>
      </c>
      <c r="BT79" s="162">
        <f t="shared" si="72"/>
        <v>46.994340808455931</v>
      </c>
      <c r="BU79" s="162">
        <f t="shared" si="73"/>
        <v>3.413725338091175</v>
      </c>
      <c r="BV79" s="162">
        <f t="shared" si="74"/>
        <v>28.098319467554077</v>
      </c>
      <c r="BW79" s="162">
        <f t="shared" si="75"/>
        <v>2.8731601058690077</v>
      </c>
      <c r="BX79" s="163">
        <f t="shared" si="76"/>
        <v>2185.5722154323998</v>
      </c>
      <c r="BY79" s="164">
        <f t="shared" si="77"/>
        <v>0.21855722154323998</v>
      </c>
    </row>
    <row r="80" spans="1:77" s="165" customFormat="1" x14ac:dyDescent="0.25">
      <c r="A80" s="189" t="s">
        <v>388</v>
      </c>
      <c r="B80" s="78" t="s">
        <v>152</v>
      </c>
      <c r="C80" s="174" t="s">
        <v>302</v>
      </c>
      <c r="D80" s="74">
        <v>47.101871000000003</v>
      </c>
      <c r="E80" s="74">
        <v>-120.26777800000001</v>
      </c>
      <c r="F80" s="171" t="s">
        <v>322</v>
      </c>
      <c r="G80" s="68" t="s">
        <v>131</v>
      </c>
      <c r="H80" s="150">
        <v>52.307746999999999</v>
      </c>
      <c r="I80" s="151">
        <v>13.916070000000001</v>
      </c>
      <c r="J80" s="151">
        <v>11.374541499999999</v>
      </c>
      <c r="K80" s="151">
        <v>8.6225705000000001</v>
      </c>
      <c r="L80" s="151">
        <v>4.7463490000000004</v>
      </c>
      <c r="M80" s="151">
        <v>2.7563490000000002</v>
      </c>
      <c r="N80" s="151">
        <v>0.96684150000000002</v>
      </c>
      <c r="O80" s="152">
        <v>1.919554</v>
      </c>
      <c r="P80" s="152">
        <v>0.18526900000000002</v>
      </c>
      <c r="Q80" s="152">
        <v>0.27710750000000001</v>
      </c>
      <c r="R80" s="151">
        <v>2.5233491725380341</v>
      </c>
      <c r="S80" s="153">
        <f t="shared" si="39"/>
        <v>97.07239899999999</v>
      </c>
      <c r="T80" s="150">
        <f t="shared" si="40"/>
        <v>53.885293388082445</v>
      </c>
      <c r="U80" s="151">
        <f t="shared" si="41"/>
        <v>14.335763969323558</v>
      </c>
      <c r="V80" s="151">
        <f t="shared" si="42"/>
        <v>11.717585654805957</v>
      </c>
      <c r="W80" s="151">
        <f t="shared" si="43"/>
        <v>8.8826181168140295</v>
      </c>
      <c r="X80" s="151">
        <f t="shared" si="44"/>
        <v>4.8894938714762786</v>
      </c>
      <c r="Y80" s="151">
        <f t="shared" si="45"/>
        <v>2.8394775738467124</v>
      </c>
      <c r="Z80" s="151">
        <f t="shared" si="46"/>
        <v>0.99600041820332474</v>
      </c>
      <c r="AA80" s="151">
        <f t="shared" si="47"/>
        <v>1.9774457206934799</v>
      </c>
      <c r="AB80" s="151">
        <f t="shared" si="48"/>
        <v>0.19085651730931266</v>
      </c>
      <c r="AC80" s="151">
        <f t="shared" si="49"/>
        <v>0.28546476944491717</v>
      </c>
      <c r="AD80" s="154">
        <f t="shared" si="50"/>
        <v>100</v>
      </c>
      <c r="AE80" s="155"/>
      <c r="AF80" s="156">
        <v>7.7461614950999991</v>
      </c>
      <c r="AG80" s="157">
        <v>20.9583616</v>
      </c>
      <c r="AH80" s="157">
        <v>39.091794820000004</v>
      </c>
      <c r="AI80" s="157">
        <v>332.63844999999998</v>
      </c>
      <c r="AJ80" s="157">
        <v>479.41089999999997</v>
      </c>
      <c r="AK80" s="157">
        <v>20.248250000000002</v>
      </c>
      <c r="AL80" s="157">
        <v>331.37479999999999</v>
      </c>
      <c r="AM80" s="157">
        <v>159.99323389999998</v>
      </c>
      <c r="AN80" s="157">
        <v>33.123550000000002</v>
      </c>
      <c r="AO80" s="158">
        <v>10.0694</v>
      </c>
      <c r="AP80" s="157">
        <v>21.123850000000001</v>
      </c>
      <c r="AQ80" s="157">
        <v>23.631250000000001</v>
      </c>
      <c r="AR80" s="157">
        <v>114.33544999999999</v>
      </c>
      <c r="AS80" s="157">
        <v>5.0944000000000003</v>
      </c>
      <c r="AT80" s="157">
        <v>22.298029599999996</v>
      </c>
      <c r="AU80" s="157">
        <v>38.108499999999999</v>
      </c>
      <c r="AV80" s="157">
        <v>2.37805</v>
      </c>
      <c r="AW80" s="157">
        <v>24.029249999999998</v>
      </c>
      <c r="AX80" s="157">
        <v>0.98504999999999998</v>
      </c>
      <c r="AY80" s="157">
        <f t="shared" si="51"/>
        <v>1686.6387314151</v>
      </c>
      <c r="AZ80" s="159">
        <f t="shared" si="52"/>
        <v>0.16866387314150999</v>
      </c>
      <c r="BA80" s="159">
        <f t="shared" si="53"/>
        <v>97.241062873141502</v>
      </c>
      <c r="BB80" s="159">
        <f t="shared" si="54"/>
        <v>97.2846271399046</v>
      </c>
      <c r="BC80" s="159">
        <f t="shared" si="55"/>
        <v>99.807976312442634</v>
      </c>
      <c r="BD80" s="160">
        <f t="shared" si="56"/>
        <v>101.07055041894263</v>
      </c>
      <c r="BE80" s="161">
        <f t="shared" si="57"/>
        <v>9.8571917100821143</v>
      </c>
      <c r="BF80" s="162">
        <f t="shared" si="58"/>
        <v>30.632195710316179</v>
      </c>
      <c r="BG80" s="162">
        <f t="shared" si="59"/>
        <v>59.9611576565513</v>
      </c>
      <c r="BH80" s="162">
        <f t="shared" si="60"/>
        <v>489.35241490126032</v>
      </c>
      <c r="BI80" s="162">
        <f t="shared" si="61"/>
        <v>535.26188587447211</v>
      </c>
      <c r="BJ80" s="162">
        <f t="shared" si="62"/>
        <v>22.143488095238098</v>
      </c>
      <c r="BK80" s="162">
        <f t="shared" si="63"/>
        <v>391.8860622688884</v>
      </c>
      <c r="BL80" s="162">
        <f t="shared" si="64"/>
        <v>216.11890244637141</v>
      </c>
      <c r="BM80" s="162">
        <f t="shared" si="65"/>
        <v>42.065287810021935</v>
      </c>
      <c r="BN80" s="162">
        <f t="shared" si="66"/>
        <v>14.404706654037412</v>
      </c>
      <c r="BO80" s="162">
        <f t="shared" si="67"/>
        <v>28.395399053356286</v>
      </c>
      <c r="BP80" s="162">
        <f t="shared" si="68"/>
        <v>29.581270457621251</v>
      </c>
      <c r="BQ80" s="162">
        <f t="shared" si="69"/>
        <v>142.32026260517054</v>
      </c>
      <c r="BR80" s="162">
        <f t="shared" si="70"/>
        <v>5.4878089483083166</v>
      </c>
      <c r="BS80" s="162">
        <f t="shared" si="71"/>
        <v>26.150543532762217</v>
      </c>
      <c r="BT80" s="162">
        <f t="shared" si="72"/>
        <v>46.844986573346659</v>
      </c>
      <c r="BU80" s="162">
        <f t="shared" si="73"/>
        <v>2.7060031800825728</v>
      </c>
      <c r="BV80" s="162">
        <f t="shared" si="74"/>
        <v>28.027461314475872</v>
      </c>
      <c r="BW80" s="162">
        <f t="shared" si="75"/>
        <v>1.0843702537495272</v>
      </c>
      <c r="BX80" s="163">
        <f t="shared" si="76"/>
        <v>2122.2813990461123</v>
      </c>
      <c r="BY80" s="164">
        <f t="shared" si="77"/>
        <v>0.21222813990461123</v>
      </c>
    </row>
    <row r="81" spans="1:77" x14ac:dyDescent="0.25">
      <c r="A81" s="190" t="s">
        <v>374</v>
      </c>
      <c r="B81" s="78" t="s">
        <v>153</v>
      </c>
      <c r="C81" s="169" t="s">
        <v>302</v>
      </c>
      <c r="D81" s="74">
        <v>47.101413000000001</v>
      </c>
      <c r="E81" s="74">
        <v>-120.2672</v>
      </c>
      <c r="F81" s="171" t="s">
        <v>323</v>
      </c>
      <c r="G81" s="68" t="s">
        <v>74</v>
      </c>
      <c r="H81" s="7">
        <v>53.632199999999997</v>
      </c>
      <c r="I81" s="5">
        <v>14.049099999999999</v>
      </c>
      <c r="J81" s="5">
        <v>11.585800000000001</v>
      </c>
      <c r="K81" s="5">
        <v>8.7462999999999997</v>
      </c>
      <c r="L81" s="5">
        <v>5.0029000000000003</v>
      </c>
      <c r="M81" s="5">
        <v>2.8435999999999999</v>
      </c>
      <c r="N81" s="5">
        <v>1.2163999999999999</v>
      </c>
      <c r="O81" s="6">
        <v>1.8158000000000001</v>
      </c>
      <c r="P81" s="6">
        <v>0.20100000000000001</v>
      </c>
      <c r="Q81" s="6">
        <v>0.31869999999999998</v>
      </c>
      <c r="R81" s="5">
        <v>0.57636887608085385</v>
      </c>
      <c r="S81" s="83">
        <f t="shared" si="39"/>
        <v>99.411799999999985</v>
      </c>
      <c r="T81" s="7">
        <f t="shared" si="40"/>
        <v>53.949531142178294</v>
      </c>
      <c r="U81" s="5">
        <f t="shared" si="41"/>
        <v>14.132225751872515</v>
      </c>
      <c r="V81" s="5">
        <f t="shared" si="42"/>
        <v>11.654350891946432</v>
      </c>
      <c r="W81" s="5">
        <f t="shared" si="43"/>
        <v>8.7980501308697772</v>
      </c>
      <c r="X81" s="5">
        <f t="shared" si="44"/>
        <v>5.0325011718930766</v>
      </c>
      <c r="Y81" s="5">
        <f t="shared" si="45"/>
        <v>2.8604250199674488</v>
      </c>
      <c r="Z81" s="5">
        <f t="shared" si="46"/>
        <v>1.2235971987228882</v>
      </c>
      <c r="AA81" s="5">
        <f t="shared" si="47"/>
        <v>1.8265437302211613</v>
      </c>
      <c r="AB81" s="5">
        <f t="shared" si="48"/>
        <v>0.20218927732925068</v>
      </c>
      <c r="AC81" s="5">
        <f t="shared" si="49"/>
        <v>0.32058568499916512</v>
      </c>
      <c r="AD81" s="8">
        <f t="shared" si="50"/>
        <v>100</v>
      </c>
      <c r="AE81" s="4"/>
      <c r="AF81" s="35">
        <v>12.811888000000003</v>
      </c>
      <c r="AG81" s="31">
        <v>43.85792</v>
      </c>
      <c r="AH81" s="31">
        <v>38.458992000000002</v>
      </c>
      <c r="AI81" s="31">
        <v>307.19</v>
      </c>
      <c r="AJ81" s="31">
        <v>503.44</v>
      </c>
      <c r="AK81" s="31">
        <v>26.56</v>
      </c>
      <c r="AL81" s="31">
        <v>311.83999999999997</v>
      </c>
      <c r="AM81" s="31">
        <v>161.38830999999999</v>
      </c>
      <c r="AN81" s="31">
        <v>32.74</v>
      </c>
      <c r="AO81" s="32">
        <v>10.96</v>
      </c>
      <c r="AP81" s="31">
        <v>20.97</v>
      </c>
      <c r="AQ81" s="31">
        <v>30.07</v>
      </c>
      <c r="AR81" s="31">
        <v>113.31</v>
      </c>
      <c r="AS81" s="31">
        <v>5.66</v>
      </c>
      <c r="AT81" s="31">
        <v>22.347247999999997</v>
      </c>
      <c r="AU81" s="31">
        <v>45.62</v>
      </c>
      <c r="AV81" s="31">
        <v>2.38</v>
      </c>
      <c r="AW81" s="31">
        <v>25.79</v>
      </c>
      <c r="AX81" s="31">
        <v>0.76</v>
      </c>
      <c r="AY81" s="31">
        <f t="shared" si="51"/>
        <v>1716.154358</v>
      </c>
      <c r="AZ81" s="33">
        <f t="shared" si="52"/>
        <v>0.17161543579999999</v>
      </c>
      <c r="BA81" s="33">
        <f t="shared" si="53"/>
        <v>99.583415435799992</v>
      </c>
      <c r="BB81" s="33">
        <f t="shared" si="54"/>
        <v>99.627337446719451</v>
      </c>
      <c r="BC81" s="33">
        <f t="shared" si="55"/>
        <v>100.2037063228003</v>
      </c>
      <c r="BD81" s="51">
        <f t="shared" si="56"/>
        <v>101.4897301228003</v>
      </c>
      <c r="BE81" s="22">
        <f t="shared" si="57"/>
        <v>16.303460270482034</v>
      </c>
      <c r="BF81" s="20">
        <f t="shared" si="58"/>
        <v>64.101594128779141</v>
      </c>
      <c r="BG81" s="20">
        <f t="shared" si="59"/>
        <v>58.990529681288372</v>
      </c>
      <c r="BH81" s="20">
        <f t="shared" si="60"/>
        <v>451.91458874798798</v>
      </c>
      <c r="BI81" s="20">
        <f t="shared" si="61"/>
        <v>562.09035677879717</v>
      </c>
      <c r="BJ81" s="20">
        <f t="shared" si="62"/>
        <v>29.046018486018482</v>
      </c>
      <c r="BK81" s="20">
        <f t="shared" si="63"/>
        <v>368.78407669481851</v>
      </c>
      <c r="BL81" s="20">
        <f t="shared" si="64"/>
        <v>218.00337160929621</v>
      </c>
      <c r="BM81" s="20">
        <f t="shared" si="65"/>
        <v>41.578198076598618</v>
      </c>
      <c r="BN81" s="20">
        <f t="shared" si="66"/>
        <v>15.678747981831098</v>
      </c>
      <c r="BO81" s="20">
        <f t="shared" si="67"/>
        <v>28.188588640275388</v>
      </c>
      <c r="BP81" s="20">
        <f t="shared" si="68"/>
        <v>37.641208258584335</v>
      </c>
      <c r="BQ81" s="20">
        <f t="shared" si="69"/>
        <v>141.04382285452041</v>
      </c>
      <c r="BR81" s="20">
        <f t="shared" si="70"/>
        <v>6.0970867319851347</v>
      </c>
      <c r="BS81" s="20">
        <f t="shared" si="71"/>
        <v>26.208265579727879</v>
      </c>
      <c r="BT81" s="20">
        <f t="shared" si="72"/>
        <v>56.078520211398363</v>
      </c>
      <c r="BU81" s="20">
        <f t="shared" si="73"/>
        <v>2.708222101552332</v>
      </c>
      <c r="BV81" s="20">
        <f t="shared" si="74"/>
        <v>30.08118136439268</v>
      </c>
      <c r="BW81" s="20">
        <f t="shared" si="75"/>
        <v>0.83662899634499843</v>
      </c>
      <c r="BX81" s="21">
        <f t="shared" si="76"/>
        <v>2155.3744671946793</v>
      </c>
      <c r="BY81" s="23">
        <f t="shared" si="77"/>
        <v>0.21553744671946792</v>
      </c>
    </row>
    <row r="82" spans="1:77" x14ac:dyDescent="0.25">
      <c r="A82" s="190" t="s">
        <v>447</v>
      </c>
      <c r="B82" s="78" t="s">
        <v>154</v>
      </c>
      <c r="C82" s="169" t="s">
        <v>279</v>
      </c>
      <c r="D82" s="74">
        <v>47.064579999999999</v>
      </c>
      <c r="E82" s="74">
        <v>-120.309584</v>
      </c>
      <c r="F82" s="171" t="s">
        <v>322</v>
      </c>
      <c r="G82" s="68" t="s">
        <v>73</v>
      </c>
      <c r="H82" s="7">
        <v>53.443800000000003</v>
      </c>
      <c r="I82" s="5">
        <v>13.972200000000001</v>
      </c>
      <c r="J82" s="5">
        <v>11.831200000000001</v>
      </c>
      <c r="K82" s="5">
        <v>8.6555999999999997</v>
      </c>
      <c r="L82" s="5">
        <v>4.9160000000000004</v>
      </c>
      <c r="M82" s="5">
        <v>2.9127000000000001</v>
      </c>
      <c r="N82" s="5">
        <v>1.1249</v>
      </c>
      <c r="O82" s="6">
        <v>1.8808</v>
      </c>
      <c r="P82" s="6">
        <v>0.2036</v>
      </c>
      <c r="Q82" s="6">
        <v>0.30359999999999998</v>
      </c>
      <c r="R82" s="5">
        <v>0.43859649122834643</v>
      </c>
      <c r="S82" s="83">
        <f t="shared" si="39"/>
        <v>99.24439999999997</v>
      </c>
      <c r="T82" s="7">
        <f t="shared" si="40"/>
        <v>53.85069585790233</v>
      </c>
      <c r="U82" s="5">
        <f t="shared" si="41"/>
        <v>14.078577733353223</v>
      </c>
      <c r="V82" s="5">
        <f t="shared" si="42"/>
        <v>11.921277170298781</v>
      </c>
      <c r="W82" s="5">
        <f t="shared" si="43"/>
        <v>8.7214996513657219</v>
      </c>
      <c r="X82" s="5">
        <f t="shared" si="44"/>
        <v>4.9534281027443381</v>
      </c>
      <c r="Y82" s="5">
        <f t="shared" si="45"/>
        <v>2.9348759224701855</v>
      </c>
      <c r="Z82" s="5">
        <f t="shared" si="46"/>
        <v>1.13346445744042</v>
      </c>
      <c r="AA82" s="5">
        <f t="shared" si="47"/>
        <v>1.8951195231166702</v>
      </c>
      <c r="AB82" s="5">
        <f t="shared" si="48"/>
        <v>0.20515011426337409</v>
      </c>
      <c r="AC82" s="5">
        <f t="shared" si="49"/>
        <v>0.30591146704499206</v>
      </c>
      <c r="AD82" s="8">
        <f t="shared" si="50"/>
        <v>100</v>
      </c>
      <c r="AE82" s="4"/>
      <c r="AF82" s="35">
        <v>12.426972000000001</v>
      </c>
      <c r="AG82" s="31">
        <v>35.031040000000004</v>
      </c>
      <c r="AH82" s="31">
        <v>36.890152</v>
      </c>
      <c r="AI82" s="31">
        <v>316.2</v>
      </c>
      <c r="AJ82" s="31">
        <v>482.46</v>
      </c>
      <c r="AK82" s="31">
        <v>25.3</v>
      </c>
      <c r="AL82" s="31">
        <v>314.24</v>
      </c>
      <c r="AM82" s="31">
        <v>161.06683999999998</v>
      </c>
      <c r="AN82" s="31">
        <v>33.18</v>
      </c>
      <c r="AO82" s="32">
        <v>11.3</v>
      </c>
      <c r="AP82" s="31">
        <v>20.59</v>
      </c>
      <c r="AQ82" s="31">
        <v>27.1</v>
      </c>
      <c r="AR82" s="31">
        <v>114.61</v>
      </c>
      <c r="AS82" s="31">
        <v>5.92</v>
      </c>
      <c r="AT82" s="31">
        <v>21.771287999999998</v>
      </c>
      <c r="AU82" s="31">
        <v>41.27</v>
      </c>
      <c r="AV82" s="31">
        <v>2.42</v>
      </c>
      <c r="AW82" s="31">
        <v>24.2</v>
      </c>
      <c r="AX82" s="31">
        <v>3.19</v>
      </c>
      <c r="AY82" s="31">
        <f t="shared" si="51"/>
        <v>1689.1662919999997</v>
      </c>
      <c r="AZ82" s="33">
        <f t="shared" si="52"/>
        <v>0.16891662919999997</v>
      </c>
      <c r="BA82" s="33">
        <f t="shared" si="53"/>
        <v>99.413316629199969</v>
      </c>
      <c r="BB82" s="33">
        <f t="shared" si="54"/>
        <v>99.456799195596702</v>
      </c>
      <c r="BC82" s="33">
        <f t="shared" si="55"/>
        <v>99.895395686825054</v>
      </c>
      <c r="BD82" s="51">
        <f t="shared" si="56"/>
        <v>101.20865888682505</v>
      </c>
      <c r="BE82" s="22">
        <f t="shared" si="57"/>
        <v>15.813644662238122</v>
      </c>
      <c r="BF82" s="20">
        <f t="shared" si="58"/>
        <v>51.200456108931462</v>
      </c>
      <c r="BG82" s="20">
        <f t="shared" si="59"/>
        <v>56.584156092890829</v>
      </c>
      <c r="BH82" s="20">
        <f t="shared" si="60"/>
        <v>465.16941619881436</v>
      </c>
      <c r="BI82" s="20">
        <f t="shared" si="61"/>
        <v>538.66620358235036</v>
      </c>
      <c r="BJ82" s="20">
        <f t="shared" si="62"/>
        <v>27.66808236808237</v>
      </c>
      <c r="BK82" s="20">
        <f t="shared" si="63"/>
        <v>371.62233280073048</v>
      </c>
      <c r="BL82" s="20">
        <f t="shared" si="64"/>
        <v>217.56912984871738</v>
      </c>
      <c r="BM82" s="20">
        <f t="shared" si="65"/>
        <v>42.136976548000675</v>
      </c>
      <c r="BN82" s="20">
        <f t="shared" si="66"/>
        <v>16.165132499515639</v>
      </c>
      <c r="BO82" s="20">
        <f t="shared" si="67"/>
        <v>27.677779690189329</v>
      </c>
      <c r="BP82" s="20">
        <f t="shared" si="68"/>
        <v>33.923403518710856</v>
      </c>
      <c r="BQ82" s="20">
        <f t="shared" si="69"/>
        <v>142.66201162612819</v>
      </c>
      <c r="BR82" s="20">
        <f t="shared" si="70"/>
        <v>6.3771649210869255</v>
      </c>
      <c r="BS82" s="20">
        <f t="shared" si="71"/>
        <v>25.532794817363758</v>
      </c>
      <c r="BT82" s="20">
        <f t="shared" si="72"/>
        <v>50.731269818597347</v>
      </c>
      <c r="BU82" s="20">
        <f t="shared" si="73"/>
        <v>2.7537384393935476</v>
      </c>
      <c r="BV82" s="20">
        <f t="shared" si="74"/>
        <v>28.226622296173044</v>
      </c>
      <c r="BW82" s="20">
        <f t="shared" si="75"/>
        <v>3.5116401293954538</v>
      </c>
      <c r="BX82" s="21">
        <f t="shared" si="76"/>
        <v>2123.9919559673099</v>
      </c>
      <c r="BY82" s="23">
        <f t="shared" si="77"/>
        <v>0.21239919559673098</v>
      </c>
    </row>
    <row r="83" spans="1:77" s="49" customFormat="1" x14ac:dyDescent="0.25">
      <c r="A83" s="190" t="s">
        <v>376</v>
      </c>
      <c r="B83" s="78" t="s">
        <v>155</v>
      </c>
      <c r="C83" s="169" t="s">
        <v>279</v>
      </c>
      <c r="D83" s="74">
        <v>47.063237000000001</v>
      </c>
      <c r="E83" s="74">
        <v>-120.31094899999999</v>
      </c>
      <c r="F83" s="171" t="s">
        <v>322</v>
      </c>
      <c r="G83" s="68" t="s">
        <v>73</v>
      </c>
      <c r="H83" s="7">
        <v>53.198272000000003</v>
      </c>
      <c r="I83" s="5">
        <v>13.927512500000001</v>
      </c>
      <c r="J83" s="5">
        <v>11.945174</v>
      </c>
      <c r="K83" s="5">
        <v>8.6767979999999998</v>
      </c>
      <c r="L83" s="5">
        <v>4.7438614999999995</v>
      </c>
      <c r="M83" s="5">
        <v>2.8784355000000001</v>
      </c>
      <c r="N83" s="5">
        <v>1.1025595000000001</v>
      </c>
      <c r="O83" s="6">
        <v>1.8669185000000001</v>
      </c>
      <c r="P83" s="6">
        <v>0.20168649999999999</v>
      </c>
      <c r="Q83" s="6">
        <v>0.30377350000000003</v>
      </c>
      <c r="R83" s="5">
        <v>0.742115027829231</v>
      </c>
      <c r="S83" s="83">
        <f t="shared" si="39"/>
        <v>98.844991499999992</v>
      </c>
      <c r="T83" s="7">
        <f t="shared" si="40"/>
        <v>53.819896377855429</v>
      </c>
      <c r="U83" s="5">
        <f t="shared" si="41"/>
        <v>14.090256156276773</v>
      </c>
      <c r="V83" s="5">
        <f t="shared" si="42"/>
        <v>12.084753935155126</v>
      </c>
      <c r="W83" s="5">
        <f t="shared" si="43"/>
        <v>8.7781868037289481</v>
      </c>
      <c r="X83" s="5">
        <f t="shared" si="44"/>
        <v>4.7992937507612607</v>
      </c>
      <c r="Y83" s="5">
        <f t="shared" si="45"/>
        <v>2.9120701578491213</v>
      </c>
      <c r="Z83" s="5">
        <f t="shared" si="46"/>
        <v>1.1154429610123446</v>
      </c>
      <c r="AA83" s="5">
        <f t="shared" si="47"/>
        <v>1.8887335328467303</v>
      </c>
      <c r="AB83" s="5">
        <f t="shared" si="48"/>
        <v>0.2040432164941812</v>
      </c>
      <c r="AC83" s="5">
        <f t="shared" si="49"/>
        <v>0.30732310802009638</v>
      </c>
      <c r="AD83" s="8">
        <f t="shared" si="50"/>
        <v>100</v>
      </c>
      <c r="AE83" s="50"/>
      <c r="AF83" s="35">
        <v>11.9019338891</v>
      </c>
      <c r="AG83" s="31">
        <v>37.148364799999996</v>
      </c>
      <c r="AH83" s="31">
        <v>37.898748030000007</v>
      </c>
      <c r="AI83" s="31">
        <v>314.00209999999998</v>
      </c>
      <c r="AJ83" s="31">
        <v>494.30605000000003</v>
      </c>
      <c r="AK83" s="31">
        <v>25.481949999999998</v>
      </c>
      <c r="AL83" s="31">
        <v>317.34530000000001</v>
      </c>
      <c r="AM83" s="31">
        <v>160.66391365000001</v>
      </c>
      <c r="AN83" s="31">
        <v>33.193199999999997</v>
      </c>
      <c r="AO83" s="32">
        <v>10.43755</v>
      </c>
      <c r="AP83" s="31">
        <v>21.462150000000001</v>
      </c>
      <c r="AQ83" s="31">
        <v>28.48685</v>
      </c>
      <c r="AR83" s="31">
        <v>115.94735</v>
      </c>
      <c r="AS83" s="31">
        <v>6.0694999999999997</v>
      </c>
      <c r="AT83" s="31">
        <v>21.474878039999997</v>
      </c>
      <c r="AU83" s="31">
        <v>40.158200000000001</v>
      </c>
      <c r="AV83" s="31">
        <v>2.9253</v>
      </c>
      <c r="AW83" s="31">
        <v>23.939699999999998</v>
      </c>
      <c r="AX83" s="31">
        <v>2.0695999999999999</v>
      </c>
      <c r="AY83" s="31">
        <f t="shared" si="51"/>
        <v>1704.9126384091003</v>
      </c>
      <c r="AZ83" s="33">
        <f t="shared" si="52"/>
        <v>0.17049126384091004</v>
      </c>
      <c r="BA83" s="33">
        <f t="shared" si="53"/>
        <v>99.015482763840907</v>
      </c>
      <c r="BB83" s="33">
        <f t="shared" si="54"/>
        <v>99.059204110862723</v>
      </c>
      <c r="BC83" s="33">
        <f t="shared" si="55"/>
        <v>99.801319138691952</v>
      </c>
      <c r="BD83" s="51">
        <f t="shared" si="56"/>
        <v>101.12723345269195</v>
      </c>
      <c r="BE83" s="22">
        <f t="shared" si="57"/>
        <v>15.145520028183633</v>
      </c>
      <c r="BF83" s="20">
        <f t="shared" si="58"/>
        <v>54.295082916778213</v>
      </c>
      <c r="BG83" s="20">
        <f t="shared" si="59"/>
        <v>58.131196484488846</v>
      </c>
      <c r="BH83" s="20">
        <f t="shared" si="60"/>
        <v>461.93603270778539</v>
      </c>
      <c r="BI83" s="20">
        <f t="shared" si="61"/>
        <v>551.89230891947</v>
      </c>
      <c r="BJ83" s="20">
        <f t="shared" si="62"/>
        <v>27.867062905112903</v>
      </c>
      <c r="BK83" s="20">
        <f t="shared" si="63"/>
        <v>375.29468141976719</v>
      </c>
      <c r="BL83" s="20">
        <f t="shared" si="64"/>
        <v>217.0248568291274</v>
      </c>
      <c r="BM83" s="20">
        <f t="shared" si="65"/>
        <v>42.153739902142732</v>
      </c>
      <c r="BN83" s="20">
        <f t="shared" si="66"/>
        <v>14.931360948700835</v>
      </c>
      <c r="BO83" s="20">
        <f t="shared" si="67"/>
        <v>28.850153442340794</v>
      </c>
      <c r="BP83" s="20">
        <f t="shared" si="68"/>
        <v>35.659443082176693</v>
      </c>
      <c r="BQ83" s="20">
        <f t="shared" si="69"/>
        <v>144.32669220590483</v>
      </c>
      <c r="BR83" s="20">
        <f t="shared" si="70"/>
        <v>6.5382098798204549</v>
      </c>
      <c r="BS83" s="20">
        <f t="shared" si="71"/>
        <v>25.185173000478002</v>
      </c>
      <c r="BT83" s="20">
        <f t="shared" si="72"/>
        <v>49.364586373375232</v>
      </c>
      <c r="BU83" s="20">
        <f t="shared" si="73"/>
        <v>3.3287235771727048</v>
      </c>
      <c r="BV83" s="20">
        <f t="shared" si="74"/>
        <v>27.923011148086523</v>
      </c>
      <c r="BW83" s="20">
        <f t="shared" si="75"/>
        <v>2.2782728563626429</v>
      </c>
      <c r="BX83" s="21">
        <f t="shared" si="76"/>
        <v>2142.1261086272748</v>
      </c>
      <c r="BY83" s="23">
        <f t="shared" si="77"/>
        <v>0.21421261086272747</v>
      </c>
    </row>
    <row r="84" spans="1:77" s="49" customFormat="1" x14ac:dyDescent="0.25">
      <c r="A84" s="190" t="s">
        <v>448</v>
      </c>
      <c r="B84" s="78" t="s">
        <v>157</v>
      </c>
      <c r="C84" s="169" t="s">
        <v>279</v>
      </c>
      <c r="D84" s="74">
        <v>47.061394999999997</v>
      </c>
      <c r="E84" s="74">
        <v>-120.31679800000001</v>
      </c>
      <c r="F84" s="171" t="s">
        <v>323</v>
      </c>
      <c r="G84" s="68" t="s">
        <v>73</v>
      </c>
      <c r="H84" s="7">
        <v>53.850096499999999</v>
      </c>
      <c r="I84" s="5">
        <v>14.1850185</v>
      </c>
      <c r="J84" s="5">
        <v>11.124298999999999</v>
      </c>
      <c r="K84" s="5">
        <v>8.7575920000000007</v>
      </c>
      <c r="L84" s="5">
        <v>4.6764999999999999</v>
      </c>
      <c r="M84" s="5">
        <v>2.867988</v>
      </c>
      <c r="N84" s="5">
        <v>1.2898185</v>
      </c>
      <c r="O84" s="6">
        <v>1.8590580000000001</v>
      </c>
      <c r="P84" s="6">
        <v>0.20258200000000001</v>
      </c>
      <c r="Q84" s="6">
        <v>0.33551399999999998</v>
      </c>
      <c r="R84" s="5">
        <v>0.41876046901193864</v>
      </c>
      <c r="S84" s="83">
        <f t="shared" si="39"/>
        <v>99.148466500000012</v>
      </c>
      <c r="T84" s="7">
        <f t="shared" si="40"/>
        <v>54.312586367636854</v>
      </c>
      <c r="U84" s="5">
        <f t="shared" si="41"/>
        <v>14.30684608722617</v>
      </c>
      <c r="V84" s="5">
        <f t="shared" si="42"/>
        <v>11.219839693637619</v>
      </c>
      <c r="W84" s="5">
        <f t="shared" si="43"/>
        <v>8.8328063046744152</v>
      </c>
      <c r="X84" s="5">
        <f t="shared" si="44"/>
        <v>4.7166639738195038</v>
      </c>
      <c r="Y84" s="5">
        <f t="shared" si="45"/>
        <v>2.892619625135604</v>
      </c>
      <c r="Z84" s="5">
        <f t="shared" si="46"/>
        <v>1.3008960658004729</v>
      </c>
      <c r="AA84" s="5">
        <f t="shared" si="47"/>
        <v>1.8750244614222045</v>
      </c>
      <c r="AB84" s="5">
        <f t="shared" si="48"/>
        <v>0.20432186916375553</v>
      </c>
      <c r="AC84" s="5">
        <f t="shared" si="49"/>
        <v>0.33839555148339073</v>
      </c>
      <c r="AD84" s="8">
        <f t="shared" si="50"/>
        <v>100</v>
      </c>
      <c r="AE84" s="50"/>
      <c r="AF84" s="35">
        <v>14.795369983499999</v>
      </c>
      <c r="AG84" s="31">
        <v>42.578995200000001</v>
      </c>
      <c r="AH84" s="31">
        <v>37.876448090000004</v>
      </c>
      <c r="AI84" s="31">
        <v>305.88290000000001</v>
      </c>
      <c r="AJ84" s="31">
        <v>507.3107</v>
      </c>
      <c r="AK84" s="31">
        <v>28.825149999999997</v>
      </c>
      <c r="AL84" s="31">
        <v>317.38510000000002</v>
      </c>
      <c r="AM84" s="31">
        <v>165.96744274999998</v>
      </c>
      <c r="AN84" s="31">
        <v>34.635950000000001</v>
      </c>
      <c r="AO84" s="32">
        <v>10.77585</v>
      </c>
      <c r="AP84" s="31">
        <v>21.352700000000002</v>
      </c>
      <c r="AQ84" s="31">
        <v>31.183299999999999</v>
      </c>
      <c r="AR84" s="31">
        <v>117.88760000000001</v>
      </c>
      <c r="AS84" s="31">
        <v>5.6416500000000003</v>
      </c>
      <c r="AT84" s="31">
        <v>17.973879</v>
      </c>
      <c r="AU84" s="31">
        <v>40.655699999999996</v>
      </c>
      <c r="AV84" s="31">
        <v>3.3630999999999998</v>
      </c>
      <c r="AW84" s="31">
        <v>25.064050000000002</v>
      </c>
      <c r="AX84" s="31">
        <v>1.7711000000000001</v>
      </c>
      <c r="AY84" s="31">
        <f t="shared" si="51"/>
        <v>1730.9269850234998</v>
      </c>
      <c r="AZ84" s="33">
        <f t="shared" si="52"/>
        <v>0.17309269850234998</v>
      </c>
      <c r="BA84" s="33">
        <f t="shared" si="53"/>
        <v>99.321559198502356</v>
      </c>
      <c r="BB84" s="33">
        <f t="shared" si="54"/>
        <v>99.365730404159919</v>
      </c>
      <c r="BC84" s="33">
        <f t="shared" si="55"/>
        <v>99.784490873171862</v>
      </c>
      <c r="BD84" s="51">
        <f t="shared" si="56"/>
        <v>101.01928806217187</v>
      </c>
      <c r="BE84" s="22">
        <f t="shared" si="57"/>
        <v>18.82749261569213</v>
      </c>
      <c r="BF84" s="20">
        <f t="shared" si="58"/>
        <v>62.232350935056544</v>
      </c>
      <c r="BG84" s="20">
        <f t="shared" si="59"/>
        <v>58.09699160276805</v>
      </c>
      <c r="BH84" s="20">
        <f t="shared" si="60"/>
        <v>449.99168253700293</v>
      </c>
      <c r="BI84" s="20">
        <f t="shared" si="61"/>
        <v>566.41199022862963</v>
      </c>
      <c r="BJ84" s="20">
        <f t="shared" si="62"/>
        <v>31.523186738036735</v>
      </c>
      <c r="BK84" s="20">
        <f t="shared" si="63"/>
        <v>375.34174916685691</v>
      </c>
      <c r="BL84" s="20">
        <f t="shared" si="64"/>
        <v>224.18886533276691</v>
      </c>
      <c r="BM84" s="20">
        <f t="shared" si="65"/>
        <v>43.98596181035937</v>
      </c>
      <c r="BN84" s="20">
        <f t="shared" si="66"/>
        <v>15.415313543796955</v>
      </c>
      <c r="BO84" s="20">
        <f t="shared" si="67"/>
        <v>28.70302702237522</v>
      </c>
      <c r="BP84" s="20">
        <f t="shared" si="68"/>
        <v>39.034821732288421</v>
      </c>
      <c r="BQ84" s="20">
        <f t="shared" si="69"/>
        <v>146.74183894752943</v>
      </c>
      <c r="BR84" s="20">
        <f t="shared" si="70"/>
        <v>6.0773196751773737</v>
      </c>
      <c r="BS84" s="20">
        <f t="shared" si="71"/>
        <v>21.079293268231229</v>
      </c>
      <c r="BT84" s="20">
        <f t="shared" si="72"/>
        <v>49.976139722896718</v>
      </c>
      <c r="BU84" s="20">
        <f t="shared" si="73"/>
        <v>3.8268998948448099</v>
      </c>
      <c r="BV84" s="20">
        <f t="shared" si="74"/>
        <v>29.234441014975044</v>
      </c>
      <c r="BW84" s="20">
        <f t="shared" si="75"/>
        <v>1.9496758097718774</v>
      </c>
      <c r="BX84" s="21">
        <f t="shared" si="76"/>
        <v>2172.6390415990559</v>
      </c>
      <c r="BY84" s="23">
        <f t="shared" si="77"/>
        <v>0.2172639041599056</v>
      </c>
    </row>
    <row r="85" spans="1:77" x14ac:dyDescent="0.25">
      <c r="A85" s="190" t="s">
        <v>449</v>
      </c>
      <c r="B85" s="78" t="s">
        <v>158</v>
      </c>
      <c r="C85" s="169" t="s">
        <v>303</v>
      </c>
      <c r="D85" s="74">
        <v>47.058981000000003</v>
      </c>
      <c r="E85" s="74">
        <v>-120.325548</v>
      </c>
      <c r="F85" s="175" t="s">
        <v>325</v>
      </c>
      <c r="G85" s="68" t="s">
        <v>74</v>
      </c>
      <c r="H85" s="7">
        <v>54.260136000000003</v>
      </c>
      <c r="I85" s="5">
        <v>14.317453</v>
      </c>
      <c r="J85" s="5">
        <v>10.8264955</v>
      </c>
      <c r="K85" s="5">
        <v>8.5491395000000008</v>
      </c>
      <c r="L85" s="5">
        <v>4.7837610000000002</v>
      </c>
      <c r="M85" s="5">
        <v>2.921519</v>
      </c>
      <c r="N85" s="5">
        <v>1.3565829999999999</v>
      </c>
      <c r="O85" s="6">
        <v>1.744235</v>
      </c>
      <c r="P85" s="6">
        <v>0.19482099999999999</v>
      </c>
      <c r="Q85" s="6">
        <v>0.317604</v>
      </c>
      <c r="R85" s="5">
        <v>0.23989033584652036</v>
      </c>
      <c r="S85" s="83">
        <f t="shared" si="39"/>
        <v>99.271747000000019</v>
      </c>
      <c r="T85" s="7">
        <f t="shared" si="40"/>
        <v>54.65818587840505</v>
      </c>
      <c r="U85" s="5">
        <f t="shared" si="41"/>
        <v>14.422485181005223</v>
      </c>
      <c r="V85" s="5">
        <f t="shared" si="42"/>
        <v>10.905918176296423</v>
      </c>
      <c r="W85" s="5">
        <f t="shared" si="43"/>
        <v>8.6118555967389181</v>
      </c>
      <c r="X85" s="5">
        <f t="shared" si="44"/>
        <v>4.8188544521131469</v>
      </c>
      <c r="Y85" s="5">
        <f t="shared" si="45"/>
        <v>2.9429511298919717</v>
      </c>
      <c r="Z85" s="5">
        <f t="shared" si="46"/>
        <v>1.366534830902089</v>
      </c>
      <c r="AA85" s="5">
        <f t="shared" si="47"/>
        <v>1.7570306282612309</v>
      </c>
      <c r="AB85" s="5">
        <f t="shared" si="48"/>
        <v>0.1962501979541067</v>
      </c>
      <c r="AC85" s="5">
        <f t="shared" si="49"/>
        <v>0.31993392843182256</v>
      </c>
      <c r="AD85" s="8">
        <f t="shared" si="50"/>
        <v>100</v>
      </c>
      <c r="AE85" s="4"/>
      <c r="AF85" s="35">
        <v>10.972151156000002</v>
      </c>
      <c r="AG85" s="31">
        <v>41.6110592</v>
      </c>
      <c r="AH85" s="31">
        <v>36.571901599999997</v>
      </c>
      <c r="AI85" s="31">
        <v>305.98239999999998</v>
      </c>
      <c r="AJ85" s="31">
        <v>555.75725</v>
      </c>
      <c r="AK85" s="31">
        <v>32.536500000000004</v>
      </c>
      <c r="AL85" s="31">
        <v>317.42489999999998</v>
      </c>
      <c r="AM85" s="31">
        <v>164.91499145</v>
      </c>
      <c r="AN85" s="31">
        <v>33.521549999999998</v>
      </c>
      <c r="AO85" s="32">
        <v>10.5868</v>
      </c>
      <c r="AP85" s="31">
        <v>19.860200000000003</v>
      </c>
      <c r="AQ85" s="31">
        <v>25.750599999999999</v>
      </c>
      <c r="AR85" s="31">
        <v>115.1414</v>
      </c>
      <c r="AS85" s="31">
        <v>6.21875</v>
      </c>
      <c r="AT85" s="31">
        <v>21.735369039999998</v>
      </c>
      <c r="AU85" s="31">
        <v>40.058699999999995</v>
      </c>
      <c r="AV85" s="31">
        <v>3.3531500000000003</v>
      </c>
      <c r="AW85" s="31">
        <v>25.22325</v>
      </c>
      <c r="AX85" s="31">
        <v>2.37805</v>
      </c>
      <c r="AY85" s="31">
        <f t="shared" si="51"/>
        <v>1769.5989724460001</v>
      </c>
      <c r="AZ85" s="33">
        <f t="shared" si="52"/>
        <v>0.17695989724460001</v>
      </c>
      <c r="BA85" s="33">
        <f t="shared" si="53"/>
        <v>99.44870689724462</v>
      </c>
      <c r="BB85" s="33">
        <f t="shared" si="54"/>
        <v>99.492998006680111</v>
      </c>
      <c r="BC85" s="33">
        <f t="shared" si="55"/>
        <v>99.732888342526635</v>
      </c>
      <c r="BD85" s="51">
        <f t="shared" si="56"/>
        <v>100.93462934302663</v>
      </c>
      <c r="BE85" s="22">
        <f t="shared" si="57"/>
        <v>13.962347349084657</v>
      </c>
      <c r="BF85" s="20">
        <f t="shared" si="58"/>
        <v>60.817640875513504</v>
      </c>
      <c r="BG85" s="20">
        <f t="shared" si="59"/>
        <v>56.096006022101605</v>
      </c>
      <c r="BH85" s="20">
        <f t="shared" si="60"/>
        <v>450.1380593773311</v>
      </c>
      <c r="BI85" s="20">
        <f t="shared" si="61"/>
        <v>620.50252450123787</v>
      </c>
      <c r="BJ85" s="20">
        <f t="shared" si="62"/>
        <v>35.581919445419452</v>
      </c>
      <c r="BK85" s="20">
        <f t="shared" si="63"/>
        <v>375.38881691394658</v>
      </c>
      <c r="BL85" s="20">
        <f t="shared" si="64"/>
        <v>222.76721383982681</v>
      </c>
      <c r="BM85" s="20">
        <f t="shared" si="65"/>
        <v>42.570728336426519</v>
      </c>
      <c r="BN85" s="20">
        <f t="shared" si="66"/>
        <v>15.14486944653736</v>
      </c>
      <c r="BO85" s="20">
        <f t="shared" si="67"/>
        <v>26.696757659208266</v>
      </c>
      <c r="BP85" s="20">
        <f t="shared" si="68"/>
        <v>32.234243344978438</v>
      </c>
      <c r="BQ85" s="20">
        <f t="shared" si="69"/>
        <v>143.32347740553772</v>
      </c>
      <c r="BR85" s="20">
        <f t="shared" si="70"/>
        <v>6.6989855326029248</v>
      </c>
      <c r="BS85" s="20">
        <f t="shared" si="71"/>
        <v>25.490670004365416</v>
      </c>
      <c r="BT85" s="20">
        <f t="shared" si="72"/>
        <v>49.242275703470924</v>
      </c>
      <c r="BU85" s="20">
        <f t="shared" si="73"/>
        <v>3.8155777058068079</v>
      </c>
      <c r="BV85" s="20">
        <f t="shared" si="74"/>
        <v>29.420130199667224</v>
      </c>
      <c r="BW85" s="20">
        <f t="shared" si="75"/>
        <v>2.6178231378397676</v>
      </c>
      <c r="BX85" s="21">
        <f t="shared" si="76"/>
        <v>2212.5100668009031</v>
      </c>
      <c r="BY85" s="23">
        <f t="shared" si="77"/>
        <v>0.22125100668009032</v>
      </c>
    </row>
    <row r="86" spans="1:77" x14ac:dyDescent="0.25">
      <c r="A86" s="190" t="s">
        <v>355</v>
      </c>
      <c r="B86" s="78" t="s">
        <v>159</v>
      </c>
      <c r="C86" s="169" t="s">
        <v>274</v>
      </c>
      <c r="D86" s="74">
        <v>47.109482999999997</v>
      </c>
      <c r="E86" s="74">
        <v>-120.27526</v>
      </c>
      <c r="F86" s="172" t="s">
        <v>321</v>
      </c>
      <c r="G86" s="68" t="s">
        <v>74</v>
      </c>
      <c r="H86" s="7">
        <v>55.8857</v>
      </c>
      <c r="I86" s="5">
        <v>14.005599999999999</v>
      </c>
      <c r="J86" s="5">
        <v>10.72</v>
      </c>
      <c r="K86" s="5">
        <v>7.2407000000000004</v>
      </c>
      <c r="L86" s="5">
        <v>3.7143000000000002</v>
      </c>
      <c r="M86" s="5">
        <v>2.9598</v>
      </c>
      <c r="N86" s="5">
        <v>1.9565999999999999</v>
      </c>
      <c r="O86" s="6">
        <v>1.9079999999999999</v>
      </c>
      <c r="P86" s="6">
        <v>0.184</v>
      </c>
      <c r="Q86" s="6">
        <v>0.32569999999999999</v>
      </c>
      <c r="R86" s="5">
        <v>0.93023255813976424</v>
      </c>
      <c r="S86" s="83">
        <f t="shared" si="39"/>
        <v>98.900399999999991</v>
      </c>
      <c r="T86" s="7">
        <f t="shared" si="40"/>
        <v>56.507051538719764</v>
      </c>
      <c r="U86" s="5">
        <f t="shared" si="41"/>
        <v>14.161317851090594</v>
      </c>
      <c r="V86" s="5">
        <f t="shared" si="42"/>
        <v>10.839187708037583</v>
      </c>
      <c r="W86" s="5">
        <f t="shared" si="43"/>
        <v>7.321203958730198</v>
      </c>
      <c r="X86" s="5">
        <f t="shared" si="44"/>
        <v>3.75559653954888</v>
      </c>
      <c r="Y86" s="5">
        <f t="shared" si="45"/>
        <v>2.9927078151352275</v>
      </c>
      <c r="Z86" s="5">
        <f t="shared" si="46"/>
        <v>1.978353980368128</v>
      </c>
      <c r="AA86" s="5">
        <f t="shared" si="47"/>
        <v>1.9292136331096741</v>
      </c>
      <c r="AB86" s="5">
        <f t="shared" si="48"/>
        <v>0.18604575916780924</v>
      </c>
      <c r="AC86" s="5">
        <f t="shared" si="49"/>
        <v>0.32932121609214932</v>
      </c>
      <c r="AD86" s="8">
        <f t="shared" si="50"/>
        <v>100</v>
      </c>
      <c r="AE86" s="4"/>
      <c r="AF86" s="35">
        <v>6.1381160000000019</v>
      </c>
      <c r="AG86" s="31">
        <v>5.9699200000000001</v>
      </c>
      <c r="AH86" s="31">
        <v>32.262073999999998</v>
      </c>
      <c r="AI86" s="31">
        <v>311.16000000000003</v>
      </c>
      <c r="AJ86" s="31">
        <v>686.69</v>
      </c>
      <c r="AK86" s="31">
        <v>49.62</v>
      </c>
      <c r="AL86" s="31">
        <v>326.57</v>
      </c>
      <c r="AM86" s="31">
        <v>176.56998999999999</v>
      </c>
      <c r="AN86" s="31">
        <v>33.92</v>
      </c>
      <c r="AO86" s="32">
        <v>10.72</v>
      </c>
      <c r="AP86" s="31">
        <v>22.4</v>
      </c>
      <c r="AQ86" s="31">
        <v>13.73</v>
      </c>
      <c r="AR86" s="31">
        <v>116.41</v>
      </c>
      <c r="AS86" s="31">
        <v>9.58</v>
      </c>
      <c r="AT86" s="31">
        <v>26.064807999999999</v>
      </c>
      <c r="AU86" s="31">
        <v>48.14</v>
      </c>
      <c r="AV86" s="31">
        <v>6.07</v>
      </c>
      <c r="AW86" s="31">
        <v>26.18</v>
      </c>
      <c r="AX86" s="31">
        <v>2.31</v>
      </c>
      <c r="AY86" s="31">
        <f t="shared" si="51"/>
        <v>1910.5049080000003</v>
      </c>
      <c r="AZ86" s="33">
        <f t="shared" si="52"/>
        <v>0.19105049080000003</v>
      </c>
      <c r="BA86" s="33">
        <f t="shared" si="53"/>
        <v>99.091450490799986</v>
      </c>
      <c r="BB86" s="33">
        <f t="shared" si="54"/>
        <v>99.136410748972139</v>
      </c>
      <c r="BC86" s="33">
        <f t="shared" si="55"/>
        <v>100.0666433071119</v>
      </c>
      <c r="BD86" s="51">
        <f t="shared" si="56"/>
        <v>101.2565633071119</v>
      </c>
      <c r="BE86" s="22">
        <f t="shared" si="57"/>
        <v>7.8109120483733632</v>
      </c>
      <c r="BF86" s="20">
        <f t="shared" si="58"/>
        <v>8.7254796584352654</v>
      </c>
      <c r="BG86" s="20">
        <f t="shared" si="59"/>
        <v>49.485354007118069</v>
      </c>
      <c r="BH86" s="20">
        <f t="shared" si="60"/>
        <v>457.75495112088265</v>
      </c>
      <c r="BI86" s="20">
        <f t="shared" si="61"/>
        <v>766.68883500800939</v>
      </c>
      <c r="BJ86" s="20">
        <f t="shared" si="62"/>
        <v>54.264436644436643</v>
      </c>
      <c r="BK86" s="20">
        <f t="shared" si="63"/>
        <v>386.2038735448528</v>
      </c>
      <c r="BL86" s="20">
        <f t="shared" si="64"/>
        <v>238.51078894759922</v>
      </c>
      <c r="BM86" s="20">
        <f t="shared" si="65"/>
        <v>43.076740340813224</v>
      </c>
      <c r="BN86" s="20">
        <f t="shared" si="66"/>
        <v>15.335417734053774</v>
      </c>
      <c r="BO86" s="20">
        <f t="shared" si="67"/>
        <v>30.110843373493974</v>
      </c>
      <c r="BP86" s="20">
        <f t="shared" si="68"/>
        <v>17.1870232587417</v>
      </c>
      <c r="BQ86" s="20">
        <f t="shared" si="69"/>
        <v>144.90258069450817</v>
      </c>
      <c r="BR86" s="20">
        <f t="shared" si="70"/>
        <v>10.319804044596747</v>
      </c>
      <c r="BS86" s="20">
        <f t="shared" si="71"/>
        <v>30.568122318623569</v>
      </c>
      <c r="BT86" s="20">
        <f t="shared" si="72"/>
        <v>59.176237680331376</v>
      </c>
      <c r="BU86" s="20">
        <f t="shared" si="73"/>
        <v>6.9071042674044776</v>
      </c>
      <c r="BV86" s="20">
        <f t="shared" si="74"/>
        <v>30.536073211314477</v>
      </c>
      <c r="BW86" s="20">
        <f t="shared" si="75"/>
        <v>2.5429118178380876</v>
      </c>
      <c r="BX86" s="21">
        <f t="shared" si="76"/>
        <v>2360.1074897214271</v>
      </c>
      <c r="BY86" s="23">
        <f t="shared" si="77"/>
        <v>0.23601074897214272</v>
      </c>
    </row>
    <row r="87" spans="1:77" x14ac:dyDescent="0.25">
      <c r="A87" s="190" t="s">
        <v>357</v>
      </c>
      <c r="B87" s="78" t="s">
        <v>160</v>
      </c>
      <c r="C87" s="169" t="s">
        <v>274</v>
      </c>
      <c r="D87" s="74">
        <v>47.116340999999998</v>
      </c>
      <c r="E87" s="74">
        <v>-120.272182</v>
      </c>
      <c r="F87" s="176" t="s">
        <v>321</v>
      </c>
      <c r="G87" s="68" t="s">
        <v>131</v>
      </c>
      <c r="H87" s="7">
        <v>55.304487999999999</v>
      </c>
      <c r="I87" s="5">
        <v>13.745527000000001</v>
      </c>
      <c r="J87" s="5">
        <v>11.229768999999999</v>
      </c>
      <c r="K87" s="5">
        <v>6.8856985000000002</v>
      </c>
      <c r="L87" s="5">
        <v>3.4759329999999999</v>
      </c>
      <c r="M87" s="5">
        <v>2.9338569999999997</v>
      </c>
      <c r="N87" s="5">
        <v>1.6787639999999999</v>
      </c>
      <c r="O87" s="6">
        <v>1.91438</v>
      </c>
      <c r="P87" s="6">
        <v>0.176513</v>
      </c>
      <c r="Q87" s="6">
        <v>0.30108699999999999</v>
      </c>
      <c r="R87" s="5">
        <v>1.982731052126844</v>
      </c>
      <c r="S87" s="83">
        <f t="shared" si="39"/>
        <v>97.646016500000002</v>
      </c>
      <c r="T87" s="7">
        <f t="shared" si="40"/>
        <v>56.637730838717829</v>
      </c>
      <c r="U87" s="5">
        <f t="shared" si="41"/>
        <v>14.076894780444013</v>
      </c>
      <c r="V87" s="5">
        <f t="shared" si="42"/>
        <v>11.500488604161337</v>
      </c>
      <c r="W87" s="5">
        <f t="shared" si="43"/>
        <v>7.0516942183709048</v>
      </c>
      <c r="X87" s="5">
        <f t="shared" si="44"/>
        <v>3.559728419643212</v>
      </c>
      <c r="Y87" s="5">
        <f t="shared" si="45"/>
        <v>3.0045844215262996</v>
      </c>
      <c r="Z87" s="5">
        <f t="shared" si="46"/>
        <v>1.7192344963708786</v>
      </c>
      <c r="AA87" s="5">
        <f t="shared" si="47"/>
        <v>1.960530566036967</v>
      </c>
      <c r="AB87" s="5">
        <f t="shared" si="48"/>
        <v>0.18076825489342926</v>
      </c>
      <c r="AC87" s="5">
        <f t="shared" si="49"/>
        <v>0.30834539983512793</v>
      </c>
      <c r="AD87" s="8">
        <f t="shared" si="50"/>
        <v>100</v>
      </c>
      <c r="AE87" s="4"/>
      <c r="AF87" s="35">
        <v>5.8847753639000002</v>
      </c>
      <c r="AG87" s="31">
        <v>5.8789375999999995</v>
      </c>
      <c r="AH87" s="31">
        <v>31.231065970000003</v>
      </c>
      <c r="AI87" s="31">
        <v>323.13619999999997</v>
      </c>
      <c r="AJ87" s="31">
        <v>710.74840000000006</v>
      </c>
      <c r="AK87" s="31">
        <v>46.675449999999998</v>
      </c>
      <c r="AL87" s="31">
        <v>315.15629999999999</v>
      </c>
      <c r="AM87" s="31">
        <v>190.70004829999999</v>
      </c>
      <c r="AN87" s="31">
        <v>33.989199999999997</v>
      </c>
      <c r="AO87" s="32">
        <v>12.26835</v>
      </c>
      <c r="AP87" s="31">
        <v>21.9895</v>
      </c>
      <c r="AQ87" s="31">
        <v>13.780749999999999</v>
      </c>
      <c r="AR87" s="31">
        <v>116.5543</v>
      </c>
      <c r="AS87" s="31">
        <v>10.348000000000001</v>
      </c>
      <c r="AT87" s="31">
        <v>29.425063359999996</v>
      </c>
      <c r="AU87" s="31">
        <v>48.934100000000001</v>
      </c>
      <c r="AV87" s="31">
        <v>5.02475</v>
      </c>
      <c r="AW87" s="31">
        <v>26.7456</v>
      </c>
      <c r="AX87" s="31">
        <v>2.8556500000000002</v>
      </c>
      <c r="AY87" s="31">
        <f t="shared" si="51"/>
        <v>1951.3264405938996</v>
      </c>
      <c r="AZ87" s="33">
        <f t="shared" si="52"/>
        <v>0.19513264405938996</v>
      </c>
      <c r="BA87" s="33">
        <f t="shared" si="53"/>
        <v>97.841149144059386</v>
      </c>
      <c r="BB87" s="33">
        <f t="shared" si="54"/>
        <v>97.887289363539594</v>
      </c>
      <c r="BC87" s="33">
        <f t="shared" si="55"/>
        <v>99.870020415666431</v>
      </c>
      <c r="BD87" s="51">
        <f t="shared" si="56"/>
        <v>101.11652477466643</v>
      </c>
      <c r="BE87" s="22">
        <f t="shared" si="57"/>
        <v>7.4885295083796466</v>
      </c>
      <c r="BF87" s="20">
        <f t="shared" si="58"/>
        <v>8.5925021511193158</v>
      </c>
      <c r="BG87" s="20">
        <f t="shared" si="59"/>
        <v>47.903936849971537</v>
      </c>
      <c r="BH87" s="20">
        <f t="shared" si="60"/>
        <v>475.37342664991564</v>
      </c>
      <c r="BI87" s="20">
        <f t="shared" si="61"/>
        <v>793.55001933886717</v>
      </c>
      <c r="BJ87" s="20">
        <f t="shared" si="62"/>
        <v>51.044276488826483</v>
      </c>
      <c r="BK87" s="20">
        <f t="shared" si="63"/>
        <v>372.70595532983339</v>
      </c>
      <c r="BL87" s="20">
        <f t="shared" si="64"/>
        <v>257.59767541686034</v>
      </c>
      <c r="BM87" s="20">
        <f t="shared" si="65"/>
        <v>43.164620954951907</v>
      </c>
      <c r="BN87" s="20">
        <f t="shared" si="66"/>
        <v>17.550398522162183</v>
      </c>
      <c r="BO87" s="20">
        <f t="shared" si="67"/>
        <v>29.559035283993119</v>
      </c>
      <c r="BP87" s="20">
        <f t="shared" si="68"/>
        <v>17.250551403707551</v>
      </c>
      <c r="BQ87" s="20">
        <f t="shared" si="69"/>
        <v>145.08219964815663</v>
      </c>
      <c r="BR87" s="20">
        <f t="shared" si="70"/>
        <v>11.147111926251268</v>
      </c>
      <c r="BS87" s="20">
        <f t="shared" si="71"/>
        <v>34.50894155912173</v>
      </c>
      <c r="BT87" s="20">
        <f t="shared" si="72"/>
        <v>60.152387458934435</v>
      </c>
      <c r="BU87" s="20">
        <f t="shared" si="73"/>
        <v>5.7177054641912104</v>
      </c>
      <c r="BV87" s="20">
        <f t="shared" si="74"/>
        <v>31.19578302828619</v>
      </c>
      <c r="BW87" s="20">
        <f t="shared" si="75"/>
        <v>3.1435784123849935</v>
      </c>
      <c r="BX87" s="21">
        <f t="shared" si="76"/>
        <v>2412.7286353959153</v>
      </c>
      <c r="BY87" s="23">
        <f t="shared" si="77"/>
        <v>0.24127286353959151</v>
      </c>
    </row>
    <row r="88" spans="1:77" x14ac:dyDescent="0.25">
      <c r="A88" s="190" t="s">
        <v>382</v>
      </c>
      <c r="B88" s="78" t="s">
        <v>161</v>
      </c>
      <c r="C88" s="169" t="s">
        <v>274</v>
      </c>
      <c r="D88" s="74">
        <v>47.108707000000003</v>
      </c>
      <c r="E88" s="74">
        <v>-120.269988</v>
      </c>
      <c r="F88" s="172" t="s">
        <v>321</v>
      </c>
      <c r="G88" s="68" t="s">
        <v>131</v>
      </c>
      <c r="H88" s="7">
        <v>56.041484499999996</v>
      </c>
      <c r="I88" s="5">
        <v>13.7480145</v>
      </c>
      <c r="J88" s="5">
        <v>10.945</v>
      </c>
      <c r="K88" s="5">
        <v>7.1337520000000003</v>
      </c>
      <c r="L88" s="5">
        <v>3.5559309999999997</v>
      </c>
      <c r="M88" s="5">
        <v>3.0538539999999998</v>
      </c>
      <c r="N88" s="5">
        <v>1.9079124999999999</v>
      </c>
      <c r="O88" s="6">
        <v>1.8980619999999999</v>
      </c>
      <c r="P88" s="6">
        <v>0.18298050000000002</v>
      </c>
      <c r="Q88" s="6">
        <v>0.3119325</v>
      </c>
      <c r="R88" s="5">
        <v>0.92695214105792212</v>
      </c>
      <c r="S88" s="83">
        <f t="shared" si="39"/>
        <v>98.778923499999991</v>
      </c>
      <c r="T88" s="7">
        <f t="shared" si="40"/>
        <v>56.734253132450874</v>
      </c>
      <c r="U88" s="5">
        <f t="shared" si="41"/>
        <v>13.917963481349341</v>
      </c>
      <c r="V88" s="5">
        <f t="shared" si="42"/>
        <v>11.080298926319035</v>
      </c>
      <c r="W88" s="5">
        <f t="shared" si="43"/>
        <v>7.2219373801942686</v>
      </c>
      <c r="X88" s="5">
        <f t="shared" si="44"/>
        <v>3.5998883911708148</v>
      </c>
      <c r="Y88" s="5">
        <f t="shared" si="45"/>
        <v>3.0916048604234891</v>
      </c>
      <c r="Z88" s="5">
        <f t="shared" si="46"/>
        <v>1.9314975628378861</v>
      </c>
      <c r="AA88" s="5">
        <f t="shared" si="47"/>
        <v>1.9215252938041989</v>
      </c>
      <c r="AB88" s="5">
        <f t="shared" si="48"/>
        <v>0.18524245205000645</v>
      </c>
      <c r="AC88" s="5">
        <f t="shared" si="49"/>
        <v>0.3157885194000925</v>
      </c>
      <c r="AD88" s="8">
        <f t="shared" si="50"/>
        <v>100</v>
      </c>
      <c r="AE88" s="4"/>
      <c r="AF88" s="35">
        <v>5.7941198478000002</v>
      </c>
      <c r="AG88" s="31">
        <v>4.8804352</v>
      </c>
      <c r="AH88" s="31">
        <v>32.602512279999999</v>
      </c>
      <c r="AI88" s="31">
        <v>307.55450000000002</v>
      </c>
      <c r="AJ88" s="31">
        <v>743.05604999999991</v>
      </c>
      <c r="AK88" s="31">
        <v>48.565950000000001</v>
      </c>
      <c r="AL88" s="31">
        <v>332.51904999999999</v>
      </c>
      <c r="AM88" s="31">
        <v>193.51690325000001</v>
      </c>
      <c r="AN88" s="31">
        <v>35.292650000000002</v>
      </c>
      <c r="AO88" s="32">
        <v>12.228549999999998</v>
      </c>
      <c r="AP88" s="31">
        <v>22.27805</v>
      </c>
      <c r="AQ88" s="31">
        <v>13.6713</v>
      </c>
      <c r="AR88" s="31">
        <v>119.5393</v>
      </c>
      <c r="AS88" s="31">
        <v>9.1738999999999997</v>
      </c>
      <c r="AT88" s="31">
        <v>29.393804439999997</v>
      </c>
      <c r="AU88" s="31">
        <v>54.615549999999999</v>
      </c>
      <c r="AV88" s="31">
        <v>4.4277500000000005</v>
      </c>
      <c r="AW88" s="31">
        <v>30.815149999999999</v>
      </c>
      <c r="AX88" s="31">
        <v>3.3929499999999999</v>
      </c>
      <c r="AY88" s="31">
        <f t="shared" si="51"/>
        <v>2003.3184750177998</v>
      </c>
      <c r="AZ88" s="33">
        <f t="shared" si="52"/>
        <v>0.20033184750177999</v>
      </c>
      <c r="BA88" s="33">
        <f t="shared" si="53"/>
        <v>98.979255347501777</v>
      </c>
      <c r="BB88" s="33">
        <f t="shared" si="54"/>
        <v>99.025795330273255</v>
      </c>
      <c r="BC88" s="33">
        <f t="shared" si="55"/>
        <v>99.952747471331179</v>
      </c>
      <c r="BD88" s="51">
        <f t="shared" si="56"/>
        <v>101.16764247133118</v>
      </c>
      <c r="BE88" s="22">
        <f t="shared" si="57"/>
        <v>7.3731680093533987</v>
      </c>
      <c r="BF88" s="20">
        <f t="shared" si="58"/>
        <v>7.1331170370643902</v>
      </c>
      <c r="BG88" s="20">
        <f t="shared" si="59"/>
        <v>50.007537075800336</v>
      </c>
      <c r="BH88" s="20">
        <f t="shared" si="60"/>
        <v>452.450813454517</v>
      </c>
      <c r="BI88" s="20">
        <f t="shared" si="61"/>
        <v>829.62148468763644</v>
      </c>
      <c r="BJ88" s="20">
        <f t="shared" si="62"/>
        <v>53.111727465777463</v>
      </c>
      <c r="BK88" s="20">
        <f t="shared" si="63"/>
        <v>393.2392599977174</v>
      </c>
      <c r="BL88" s="20">
        <f t="shared" si="64"/>
        <v>261.40268382443548</v>
      </c>
      <c r="BM88" s="20">
        <f t="shared" si="65"/>
        <v>44.819938678926945</v>
      </c>
      <c r="BN88" s="20">
        <f t="shared" si="66"/>
        <v>17.493462922739109</v>
      </c>
      <c r="BO88" s="20">
        <f t="shared" si="67"/>
        <v>29.946914027538728</v>
      </c>
      <c r="BP88" s="20">
        <f t="shared" si="68"/>
        <v>17.11354341421962</v>
      </c>
      <c r="BQ88" s="20">
        <f t="shared" si="69"/>
        <v>148.79781001988678</v>
      </c>
      <c r="BR88" s="20">
        <f t="shared" si="70"/>
        <v>9.8823434576958356</v>
      </c>
      <c r="BS88" s="20">
        <f t="shared" si="71"/>
        <v>34.472281918655241</v>
      </c>
      <c r="BT88" s="20">
        <f t="shared" si="72"/>
        <v>67.13632671046993</v>
      </c>
      <c r="BU88" s="20">
        <f t="shared" si="73"/>
        <v>5.0383741219110671</v>
      </c>
      <c r="BV88" s="20">
        <f t="shared" si="74"/>
        <v>35.942462811980036</v>
      </c>
      <c r="BW88" s="20">
        <f t="shared" si="75"/>
        <v>3.7350530962483717</v>
      </c>
      <c r="BX88" s="21">
        <f t="shared" si="76"/>
        <v>2468.7183027325736</v>
      </c>
      <c r="BY88" s="23">
        <f t="shared" si="77"/>
        <v>0.24687183027325738</v>
      </c>
    </row>
    <row r="89" spans="1:77" x14ac:dyDescent="0.25">
      <c r="A89" s="190" t="s">
        <v>378</v>
      </c>
      <c r="B89" s="78" t="s">
        <v>162</v>
      </c>
      <c r="C89" s="169" t="s">
        <v>274</v>
      </c>
      <c r="D89" s="74">
        <v>47.105330000000002</v>
      </c>
      <c r="E89" s="74">
        <v>-120.268202</v>
      </c>
      <c r="F89" s="171" t="s">
        <v>322</v>
      </c>
      <c r="G89" s="68" t="s">
        <v>131</v>
      </c>
      <c r="H89" s="7">
        <v>53.438600000000001</v>
      </c>
      <c r="I89" s="5">
        <v>13.860900000000001</v>
      </c>
      <c r="J89" s="5">
        <v>11.9634</v>
      </c>
      <c r="K89" s="5">
        <v>8.5614000000000008</v>
      </c>
      <c r="L89" s="5">
        <v>4.6849999999999996</v>
      </c>
      <c r="M89" s="5">
        <v>2.8035999999999999</v>
      </c>
      <c r="N89" s="5">
        <v>1.2011000000000001</v>
      </c>
      <c r="O89" s="6">
        <v>1.9015</v>
      </c>
      <c r="P89" s="6">
        <v>0.20230000000000001</v>
      </c>
      <c r="Q89" s="6">
        <v>0.28299999999999997</v>
      </c>
      <c r="R89" s="5">
        <v>0.98568411171086179</v>
      </c>
      <c r="S89" s="83">
        <f t="shared" si="39"/>
        <v>98.900800000000004</v>
      </c>
      <c r="T89" s="7">
        <f t="shared" si="40"/>
        <v>54.032525520521567</v>
      </c>
      <c r="U89" s="5">
        <f t="shared" si="41"/>
        <v>14.014952356300455</v>
      </c>
      <c r="V89" s="5">
        <f t="shared" si="42"/>
        <v>12.096363224564412</v>
      </c>
      <c r="W89" s="5">
        <f t="shared" si="43"/>
        <v>8.6565528286929947</v>
      </c>
      <c r="X89" s="5">
        <f t="shared" si="44"/>
        <v>4.7370698720333904</v>
      </c>
      <c r="Y89" s="5">
        <f t="shared" si="45"/>
        <v>2.8347596783848057</v>
      </c>
      <c r="Z89" s="5">
        <f t="shared" si="46"/>
        <v>1.2144492258909938</v>
      </c>
      <c r="AA89" s="5">
        <f t="shared" si="47"/>
        <v>1.9226335884037338</v>
      </c>
      <c r="AB89" s="5">
        <f t="shared" si="48"/>
        <v>0.20454839596848556</v>
      </c>
      <c r="AC89" s="5">
        <f t="shared" si="49"/>
        <v>0.28614530923915676</v>
      </c>
      <c r="AD89" s="8">
        <f t="shared" si="50"/>
        <v>100</v>
      </c>
      <c r="AE89" s="4"/>
      <c r="AF89" s="35">
        <v>10.134276000000002</v>
      </c>
      <c r="AG89" s="31">
        <v>21.155840000000001</v>
      </c>
      <c r="AH89" s="31">
        <v>37.618542000000005</v>
      </c>
      <c r="AI89" s="31">
        <v>335.5</v>
      </c>
      <c r="AJ89" s="31">
        <v>466.97</v>
      </c>
      <c r="AK89" s="31">
        <v>26.15</v>
      </c>
      <c r="AL89" s="31">
        <v>321.19</v>
      </c>
      <c r="AM89" s="31">
        <v>159.96761999999998</v>
      </c>
      <c r="AN89" s="31">
        <v>32.979999999999997</v>
      </c>
      <c r="AO89" s="32">
        <v>10.43</v>
      </c>
      <c r="AP89" s="31">
        <v>19.77</v>
      </c>
      <c r="AQ89" s="31">
        <v>25.23</v>
      </c>
      <c r="AR89" s="31">
        <v>113.99</v>
      </c>
      <c r="AS89" s="31">
        <v>6.96</v>
      </c>
      <c r="AT89" s="31">
        <v>17.624375999999998</v>
      </c>
      <c r="AU89" s="31">
        <v>36.72</v>
      </c>
      <c r="AV89" s="31">
        <v>1.47</v>
      </c>
      <c r="AW89" s="31">
        <v>22.55</v>
      </c>
      <c r="AX89" s="31">
        <v>1.63</v>
      </c>
      <c r="AY89" s="31">
        <f t="shared" si="51"/>
        <v>1668.0406540000001</v>
      </c>
      <c r="AZ89" s="33">
        <f t="shared" si="52"/>
        <v>0.16680406540000001</v>
      </c>
      <c r="BA89" s="33">
        <f t="shared" si="53"/>
        <v>99.067604065400005</v>
      </c>
      <c r="BB89" s="33">
        <f t="shared" si="54"/>
        <v>99.110890157547118</v>
      </c>
      <c r="BC89" s="33">
        <f t="shared" si="55"/>
        <v>100.09657426925799</v>
      </c>
      <c r="BD89" s="51">
        <f t="shared" si="56"/>
        <v>101.42451166925798</v>
      </c>
      <c r="BE89" s="22">
        <f t="shared" si="57"/>
        <v>12.896129449156875</v>
      </c>
      <c r="BF89" s="20">
        <f t="shared" si="58"/>
        <v>30.920824998846069</v>
      </c>
      <c r="BG89" s="20">
        <f t="shared" si="59"/>
        <v>57.701400973218263</v>
      </c>
      <c r="BH89" s="20">
        <f t="shared" si="60"/>
        <v>493.56210985041821</v>
      </c>
      <c r="BI89" s="20">
        <f t="shared" si="61"/>
        <v>521.37163098878705</v>
      </c>
      <c r="BJ89" s="20">
        <f t="shared" si="62"/>
        <v>28.597642447642446</v>
      </c>
      <c r="BK89" s="20">
        <f t="shared" si="63"/>
        <v>379.84144944076695</v>
      </c>
      <c r="BL89" s="20">
        <f t="shared" si="64"/>
        <v>216.08430318351239</v>
      </c>
      <c r="BM89" s="20">
        <f t="shared" si="65"/>
        <v>41.882986333727004</v>
      </c>
      <c r="BN89" s="20">
        <f t="shared" si="66"/>
        <v>14.920560351322841</v>
      </c>
      <c r="BO89" s="20">
        <f t="shared" si="67"/>
        <v>26.575507745266783</v>
      </c>
      <c r="BP89" s="20">
        <f t="shared" si="68"/>
        <v>31.582563497309035</v>
      </c>
      <c r="BQ89" s="20">
        <f t="shared" si="69"/>
        <v>141.89026005813062</v>
      </c>
      <c r="BR89" s="20">
        <f t="shared" si="70"/>
        <v>7.4974776774940874</v>
      </c>
      <c r="BS89" s="20">
        <f t="shared" si="71"/>
        <v>20.669405328342091</v>
      </c>
      <c r="BT89" s="20">
        <f t="shared" si="72"/>
        <v>45.138168833023848</v>
      </c>
      <c r="BU89" s="20">
        <f t="shared" si="73"/>
        <v>1.6727254156646758</v>
      </c>
      <c r="BV89" s="20">
        <f t="shared" si="74"/>
        <v>26.302079866888523</v>
      </c>
      <c r="BW89" s="20">
        <f t="shared" si="75"/>
        <v>1.7943490316346675</v>
      </c>
      <c r="BX89" s="21">
        <f t="shared" si="76"/>
        <v>2100.9015754711531</v>
      </c>
      <c r="BY89" s="23">
        <f t="shared" si="77"/>
        <v>0.21009015754711532</v>
      </c>
    </row>
    <row r="90" spans="1:77" x14ac:dyDescent="0.25">
      <c r="A90" s="190" t="s">
        <v>380</v>
      </c>
      <c r="B90" s="78" t="s">
        <v>163</v>
      </c>
      <c r="C90" s="169" t="s">
        <v>274</v>
      </c>
      <c r="D90" s="74">
        <v>47.105240999999999</v>
      </c>
      <c r="E90" s="74">
        <v>-120.268213</v>
      </c>
      <c r="F90" s="171" t="s">
        <v>322</v>
      </c>
      <c r="G90" s="68" t="s">
        <v>131</v>
      </c>
      <c r="H90" s="7">
        <v>53.924721500000004</v>
      </c>
      <c r="I90" s="5">
        <v>14.258549</v>
      </c>
      <c r="J90" s="5">
        <v>10.181238</v>
      </c>
      <c r="K90" s="5">
        <v>8.7679399999999994</v>
      </c>
      <c r="L90" s="5">
        <v>4.4913304999999992</v>
      </c>
      <c r="M90" s="5">
        <v>2.8658985000000001</v>
      </c>
      <c r="N90" s="5">
        <v>1.2562869999999999</v>
      </c>
      <c r="O90" s="6">
        <v>1.951792</v>
      </c>
      <c r="P90" s="6">
        <v>0.17929899999999999</v>
      </c>
      <c r="Q90" s="6">
        <v>0.28984349999999998</v>
      </c>
      <c r="R90" s="5">
        <v>1.7468587189700135</v>
      </c>
      <c r="S90" s="83">
        <f t="shared" si="39"/>
        <v>98.166899000000001</v>
      </c>
      <c r="T90" s="7">
        <f t="shared" si="40"/>
        <v>54.931674575968835</v>
      </c>
      <c r="U90" s="5">
        <f t="shared" si="41"/>
        <v>14.524803314811848</v>
      </c>
      <c r="V90" s="5">
        <f t="shared" si="42"/>
        <v>10.371355419916036</v>
      </c>
      <c r="W90" s="5">
        <f t="shared" si="43"/>
        <v>8.9316664673292774</v>
      </c>
      <c r="X90" s="5">
        <f t="shared" si="44"/>
        <v>4.5751985096320498</v>
      </c>
      <c r="Y90" s="5">
        <f t="shared" si="45"/>
        <v>2.9194143129651065</v>
      </c>
      <c r="Z90" s="5">
        <f t="shared" si="46"/>
        <v>1.2797460374092084</v>
      </c>
      <c r="AA90" s="5">
        <f t="shared" si="47"/>
        <v>1.9882384183287687</v>
      </c>
      <c r="AB90" s="5">
        <f t="shared" si="48"/>
        <v>0.1826471059251856</v>
      </c>
      <c r="AC90" s="5">
        <f t="shared" si="49"/>
        <v>0.29525583771368796</v>
      </c>
      <c r="AD90" s="8">
        <f t="shared" si="50"/>
        <v>100</v>
      </c>
      <c r="AE90" s="4"/>
      <c r="AF90" s="35">
        <v>10.280669836700003</v>
      </c>
      <c r="AG90" s="31">
        <v>22.955366400000003</v>
      </c>
      <c r="AH90" s="31">
        <v>39.671593260000002</v>
      </c>
      <c r="AI90" s="31">
        <v>339.56365</v>
      </c>
      <c r="AJ90" s="31">
        <v>524.81275000000005</v>
      </c>
      <c r="AK90" s="31">
        <v>25.830200000000001</v>
      </c>
      <c r="AL90" s="31">
        <v>344.20035000000001</v>
      </c>
      <c r="AM90" s="31">
        <v>163.18154224999998</v>
      </c>
      <c r="AN90" s="31">
        <v>33.710599999999999</v>
      </c>
      <c r="AO90" s="32">
        <v>11.13405</v>
      </c>
      <c r="AP90" s="31">
        <v>21.5517</v>
      </c>
      <c r="AQ90" s="31">
        <v>24.437199999999997</v>
      </c>
      <c r="AR90" s="31">
        <v>119.4597</v>
      </c>
      <c r="AS90" s="31">
        <v>6.1292</v>
      </c>
      <c r="AT90" s="31">
        <v>18.474021719999996</v>
      </c>
      <c r="AU90" s="31">
        <v>40.307449999999996</v>
      </c>
      <c r="AV90" s="31">
        <v>3.75115</v>
      </c>
      <c r="AW90" s="31">
        <v>23.581499999999998</v>
      </c>
      <c r="AX90" s="31">
        <v>0.5373</v>
      </c>
      <c r="AY90" s="31">
        <f t="shared" si="51"/>
        <v>1773.5699934666995</v>
      </c>
      <c r="AZ90" s="33">
        <f t="shared" si="52"/>
        <v>0.17735699934666996</v>
      </c>
      <c r="BA90" s="33">
        <f t="shared" si="53"/>
        <v>98.344255999346672</v>
      </c>
      <c r="BB90" s="33">
        <f t="shared" si="54"/>
        <v>98.389487387220868</v>
      </c>
      <c r="BC90" s="33">
        <f t="shared" si="55"/>
        <v>100.13634610619089</v>
      </c>
      <c r="BD90" s="51">
        <f t="shared" si="56"/>
        <v>101.26646352419088</v>
      </c>
      <c r="BE90" s="22">
        <f t="shared" si="57"/>
        <v>13.082419408956861</v>
      </c>
      <c r="BF90" s="20">
        <f t="shared" si="58"/>
        <v>33.550965938426039</v>
      </c>
      <c r="BG90" s="20">
        <f t="shared" si="59"/>
        <v>60.85048458129193</v>
      </c>
      <c r="BH90" s="20">
        <f t="shared" si="60"/>
        <v>499.54024298810418</v>
      </c>
      <c r="BI90" s="20">
        <f t="shared" si="61"/>
        <v>585.95301503567794</v>
      </c>
      <c r="BJ90" s="20">
        <f t="shared" si="62"/>
        <v>28.24790913770914</v>
      </c>
      <c r="BK90" s="20">
        <f t="shared" si="63"/>
        <v>407.05364376854601</v>
      </c>
      <c r="BL90" s="20">
        <f t="shared" si="64"/>
        <v>220.42567020439594</v>
      </c>
      <c r="BM90" s="20">
        <f t="shared" si="65"/>
        <v>42.8108125864687</v>
      </c>
      <c r="BN90" s="20">
        <f t="shared" si="66"/>
        <v>15.927733938604609</v>
      </c>
      <c r="BO90" s="20">
        <f t="shared" si="67"/>
        <v>28.97052960413081</v>
      </c>
      <c r="BP90" s="20">
        <f t="shared" si="68"/>
        <v>30.590147471123277</v>
      </c>
      <c r="BQ90" s="20">
        <f t="shared" si="69"/>
        <v>148.69872707664064</v>
      </c>
      <c r="BR90" s="20">
        <f t="shared" si="70"/>
        <v>6.6025201409334429</v>
      </c>
      <c r="BS90" s="20">
        <f t="shared" si="71"/>
        <v>21.665847515695049</v>
      </c>
      <c r="BT90" s="20">
        <f t="shared" si="72"/>
        <v>49.548052378231674</v>
      </c>
      <c r="BU90" s="20">
        <f t="shared" si="73"/>
        <v>4.2684652673269037</v>
      </c>
      <c r="BV90" s="20">
        <f t="shared" si="74"/>
        <v>27.505210482529119</v>
      </c>
      <c r="BW90" s="20">
        <f t="shared" si="75"/>
        <v>0.59147468386337854</v>
      </c>
      <c r="BX90" s="21">
        <f t="shared" si="76"/>
        <v>2225.8838722086557</v>
      </c>
      <c r="BY90" s="23">
        <f t="shared" si="77"/>
        <v>0.22258838722086557</v>
      </c>
    </row>
    <row r="91" spans="1:77" x14ac:dyDescent="0.25">
      <c r="A91" s="190" t="s">
        <v>345</v>
      </c>
      <c r="B91" s="78" t="s">
        <v>164</v>
      </c>
      <c r="C91" s="169" t="s">
        <v>277</v>
      </c>
      <c r="D91" s="74">
        <v>47.120775999999999</v>
      </c>
      <c r="E91" s="74">
        <v>-120.299648</v>
      </c>
      <c r="F91" s="172" t="s">
        <v>323</v>
      </c>
      <c r="G91" s="68" t="s">
        <v>73</v>
      </c>
      <c r="H91" s="7">
        <v>53.266031500000004</v>
      </c>
      <c r="I91" s="5">
        <v>13.955472</v>
      </c>
      <c r="J91" s="5">
        <v>11.960298</v>
      </c>
      <c r="K91" s="5">
        <v>8.7150060000000007</v>
      </c>
      <c r="L91" s="5">
        <v>4.9799749999999996</v>
      </c>
      <c r="M91" s="5">
        <v>2.8639085</v>
      </c>
      <c r="N91" s="5">
        <v>1.1544985000000001</v>
      </c>
      <c r="O91" s="6">
        <v>1.804532</v>
      </c>
      <c r="P91" s="6">
        <v>0.19919899999999999</v>
      </c>
      <c r="Q91" s="6">
        <v>0.31153449999999999</v>
      </c>
      <c r="R91" s="5">
        <v>0.41237113402063363</v>
      </c>
      <c r="S91" s="83">
        <f t="shared" si="39"/>
        <v>99.210454999999982</v>
      </c>
      <c r="T91" s="7">
        <f t="shared" ref="T91:T106" si="78">H91/S91*100</f>
        <v>53.689937718761612</v>
      </c>
      <c r="U91" s="5">
        <f t="shared" ref="U91:U106" si="79">I91/S91*100</f>
        <v>14.06653361281329</v>
      </c>
      <c r="V91" s="5">
        <f t="shared" ref="V91:V106" si="80">J91/S91*100</f>
        <v>12.055481451022478</v>
      </c>
      <c r="W91" s="5">
        <f t="shared" ref="W91:W106" si="81">K91/S91*100</f>
        <v>8.7843624948600461</v>
      </c>
      <c r="X91" s="5">
        <f t="shared" ref="X91:X106" si="82">L91/S91*100</f>
        <v>5.0196070565345163</v>
      </c>
      <c r="Y91" s="5">
        <f t="shared" ref="Y91:Y106" si="83">M91/S91*100</f>
        <v>2.8867002978667928</v>
      </c>
      <c r="Z91" s="5">
        <f t="shared" ref="Z91:Z106" si="84">N91/S91*100</f>
        <v>1.1636863272121878</v>
      </c>
      <c r="AA91" s="5">
        <f t="shared" ref="AA91:AA106" si="85">O91/S91*100</f>
        <v>1.8188929785676322</v>
      </c>
      <c r="AB91" s="5">
        <f t="shared" ref="AB91:AB106" si="86">P91/S91*100</f>
        <v>0.20078428226138062</v>
      </c>
      <c r="AC91" s="5">
        <f t="shared" ref="AC91:AC106" si="87">Q91/S91*100</f>
        <v>0.31401378010009129</v>
      </c>
      <c r="AD91" s="8">
        <f t="shared" ref="AD91:AD106" si="88">S91/S91*100</f>
        <v>100</v>
      </c>
      <c r="AE91" s="4"/>
      <c r="AF91" s="35">
        <v>13.969007913800001</v>
      </c>
      <c r="AG91" s="31">
        <v>42.843903999999995</v>
      </c>
      <c r="AH91" s="31">
        <v>38.266697040000004</v>
      </c>
      <c r="AI91" s="31">
        <v>303.93269999999995</v>
      </c>
      <c r="AJ91" s="31">
        <v>491.57974999999999</v>
      </c>
      <c r="AK91" s="31">
        <v>27.631149999999998</v>
      </c>
      <c r="AL91" s="31">
        <v>309.61415</v>
      </c>
      <c r="AM91" s="31">
        <v>161.68541049999999</v>
      </c>
      <c r="AN91" s="31">
        <v>32.9544</v>
      </c>
      <c r="AO91" s="32">
        <v>10.686300000000001</v>
      </c>
      <c r="AP91" s="31">
        <v>20.895</v>
      </c>
      <c r="AQ91" s="31">
        <v>33.392200000000003</v>
      </c>
      <c r="AR91" s="31">
        <v>112.23599999999999</v>
      </c>
      <c r="AS91" s="31">
        <v>5.12425</v>
      </c>
      <c r="AT91" s="31">
        <v>19.526405359999998</v>
      </c>
      <c r="AU91" s="31">
        <v>39.272649999999999</v>
      </c>
      <c r="AV91" s="31">
        <v>2.55715</v>
      </c>
      <c r="AW91" s="31">
        <v>24.088950000000001</v>
      </c>
      <c r="AX91" s="31">
        <v>1.4924999999999999</v>
      </c>
      <c r="AY91" s="31">
        <f t="shared" si="51"/>
        <v>1691.7485748138006</v>
      </c>
      <c r="AZ91" s="33">
        <f t="shared" si="52"/>
        <v>0.16917485748138006</v>
      </c>
      <c r="BA91" s="33">
        <f t="shared" si="53"/>
        <v>99.379629857481362</v>
      </c>
      <c r="BB91" s="33">
        <f t="shared" si="54"/>
        <v>99.423046424626136</v>
      </c>
      <c r="BC91" s="33">
        <f t="shared" si="55"/>
        <v>99.835417558646768</v>
      </c>
      <c r="BD91" s="51">
        <f t="shared" si="56"/>
        <v>101.16301063664677</v>
      </c>
      <c r="BE91" s="22">
        <f t="shared" si="57"/>
        <v>17.775925417135038</v>
      </c>
      <c r="BF91" s="20">
        <f t="shared" si="58"/>
        <v>62.619534740826211</v>
      </c>
      <c r="BG91" s="20">
        <f t="shared" si="59"/>
        <v>58.695577032881936</v>
      </c>
      <c r="BH91" s="20">
        <f t="shared" si="60"/>
        <v>447.12269646656983</v>
      </c>
      <c r="BI91" s="20">
        <f t="shared" si="61"/>
        <v>548.84839715305077</v>
      </c>
      <c r="BJ91" s="20">
        <f t="shared" si="62"/>
        <v>30.217428226278223</v>
      </c>
      <c r="BK91" s="20">
        <f t="shared" si="63"/>
        <v>366.15177154759186</v>
      </c>
      <c r="BL91" s="20">
        <f t="shared" si="64"/>
        <v>218.40469504286341</v>
      </c>
      <c r="BM91" s="20">
        <f t="shared" si="65"/>
        <v>41.850475586299979</v>
      </c>
      <c r="BN91" s="20">
        <f t="shared" si="66"/>
        <v>15.287208445095043</v>
      </c>
      <c r="BO91" s="20">
        <f t="shared" si="67"/>
        <v>28.087771084337351</v>
      </c>
      <c r="BP91" s="20">
        <f t="shared" si="68"/>
        <v>41.799892065590285</v>
      </c>
      <c r="BQ91" s="20">
        <f t="shared" si="69"/>
        <v>139.70694997705368</v>
      </c>
      <c r="BR91" s="20">
        <f t="shared" si="70"/>
        <v>5.5199640788648106</v>
      </c>
      <c r="BS91" s="20">
        <f t="shared" si="71"/>
        <v>22.900055411400185</v>
      </c>
      <c r="BT91" s="20">
        <f t="shared" si="72"/>
        <v>48.276021411226964</v>
      </c>
      <c r="BU91" s="20">
        <f t="shared" si="73"/>
        <v>2.9098025827666159</v>
      </c>
      <c r="BV91" s="20">
        <f t="shared" si="74"/>
        <v>28.097094758735444</v>
      </c>
      <c r="BW91" s="20">
        <f t="shared" si="75"/>
        <v>1.642985232953829</v>
      </c>
      <c r="BX91" s="21">
        <f t="shared" si="76"/>
        <v>2125.9142462615214</v>
      </c>
      <c r="BY91" s="23">
        <f t="shared" si="77"/>
        <v>0.21259142462615213</v>
      </c>
    </row>
    <row r="92" spans="1:77" x14ac:dyDescent="0.25">
      <c r="A92" s="190" t="s">
        <v>336</v>
      </c>
      <c r="B92" s="78" t="s">
        <v>165</v>
      </c>
      <c r="C92" s="169" t="s">
        <v>265</v>
      </c>
      <c r="D92" s="74">
        <v>47.118411000000002</v>
      </c>
      <c r="E92" s="74">
        <v>-120.28942499999999</v>
      </c>
      <c r="F92" s="171" t="s">
        <v>324</v>
      </c>
      <c r="G92" s="68" t="s">
        <v>131</v>
      </c>
      <c r="H92" s="7">
        <v>52.925940499999996</v>
      </c>
      <c r="I92" s="5">
        <v>14.2023315</v>
      </c>
      <c r="J92" s="5">
        <v>11.354044499999999</v>
      </c>
      <c r="K92" s="5">
        <v>9.028829</v>
      </c>
      <c r="L92" s="5">
        <v>5.4148895000000001</v>
      </c>
      <c r="M92" s="5">
        <v>2.6854054999999999</v>
      </c>
      <c r="N92" s="5">
        <v>1.0613664999999999</v>
      </c>
      <c r="O92" s="6">
        <v>1.7138875</v>
      </c>
      <c r="P92" s="6">
        <v>0.19223400000000002</v>
      </c>
      <c r="Q92" s="6">
        <v>0.24735699999999999</v>
      </c>
      <c r="R92" s="5">
        <v>0.71918566054426414</v>
      </c>
      <c r="S92" s="83">
        <f t="shared" si="39"/>
        <v>98.826285499999997</v>
      </c>
      <c r="T92" s="7">
        <f t="shared" si="78"/>
        <v>53.55451763893322</v>
      </c>
      <c r="U92" s="5">
        <f t="shared" si="79"/>
        <v>14.371006082182458</v>
      </c>
      <c r="V92" s="5">
        <f t="shared" si="80"/>
        <v>11.488891282876356</v>
      </c>
      <c r="W92" s="5">
        <f t="shared" si="81"/>
        <v>9.1360602640478685</v>
      </c>
      <c r="X92" s="5">
        <f t="shared" si="82"/>
        <v>5.4791996609039817</v>
      </c>
      <c r="Y92" s="5">
        <f t="shared" si="83"/>
        <v>2.7172988303805061</v>
      </c>
      <c r="Z92" s="5">
        <f t="shared" si="84"/>
        <v>1.0739718634876749</v>
      </c>
      <c r="AA92" s="5">
        <f t="shared" si="85"/>
        <v>1.7342425563490396</v>
      </c>
      <c r="AB92" s="5">
        <f t="shared" si="86"/>
        <v>0.19451707511560781</v>
      </c>
      <c r="AC92" s="5">
        <f t="shared" si="87"/>
        <v>0.25029474572329241</v>
      </c>
      <c r="AD92" s="8">
        <f t="shared" si="88"/>
        <v>100</v>
      </c>
      <c r="AE92" s="4"/>
      <c r="AF92" s="35">
        <v>14.755968631999998</v>
      </c>
      <c r="AG92" s="31">
        <v>52.859494400000003</v>
      </c>
      <c r="AH92" s="31">
        <v>37.664598660000003</v>
      </c>
      <c r="AI92" s="31">
        <v>308.85795000000002</v>
      </c>
      <c r="AJ92" s="31">
        <v>439.31239999999997</v>
      </c>
      <c r="AK92" s="31">
        <v>22.377549999999999</v>
      </c>
      <c r="AL92" s="31">
        <v>306.58934999999997</v>
      </c>
      <c r="AM92" s="31">
        <v>149.5719024</v>
      </c>
      <c r="AN92" s="31">
        <v>31.0639</v>
      </c>
      <c r="AO92" s="32">
        <v>10.01965</v>
      </c>
      <c r="AP92" s="31">
        <v>19.959699999999998</v>
      </c>
      <c r="AQ92" s="31">
        <v>34.3673</v>
      </c>
      <c r="AR92" s="31">
        <v>107.13165000000001</v>
      </c>
      <c r="AS92" s="31">
        <v>5.7113000000000005</v>
      </c>
      <c r="AT92" s="31">
        <v>19.0679412</v>
      </c>
      <c r="AU92" s="31">
        <v>33.073799999999999</v>
      </c>
      <c r="AV92" s="31">
        <v>2.9153500000000001</v>
      </c>
      <c r="AW92" s="31">
        <v>21.312900000000003</v>
      </c>
      <c r="AX92" s="31">
        <v>1.9103999999999999</v>
      </c>
      <c r="AY92" s="31">
        <f t="shared" si="51"/>
        <v>1618.5231052919999</v>
      </c>
      <c r="AZ92" s="33">
        <f t="shared" si="52"/>
        <v>0.16185231052919999</v>
      </c>
      <c r="BA92" s="33">
        <f t="shared" si="53"/>
        <v>98.988137810529196</v>
      </c>
      <c r="BB92" s="33">
        <f t="shared" si="54"/>
        <v>99.030704903288807</v>
      </c>
      <c r="BC92" s="33">
        <f t="shared" si="55"/>
        <v>99.749890563833077</v>
      </c>
      <c r="BD92" s="51">
        <f t="shared" si="56"/>
        <v>101.01018950333308</v>
      </c>
      <c r="BE92" s="22">
        <f t="shared" si="57"/>
        <v>18.777353372453074</v>
      </c>
      <c r="BF92" s="20">
        <f t="shared" si="58"/>
        <v>77.258060935887386</v>
      </c>
      <c r="BG92" s="20">
        <f t="shared" si="59"/>
        <v>57.772045226420502</v>
      </c>
      <c r="BH92" s="20">
        <f t="shared" si="60"/>
        <v>454.3683500628166</v>
      </c>
      <c r="BI92" s="20">
        <f t="shared" si="61"/>
        <v>490.49194274064365</v>
      </c>
      <c r="BJ92" s="20">
        <f t="shared" si="62"/>
        <v>24.472090774540774</v>
      </c>
      <c r="BK92" s="20">
        <f t="shared" si="63"/>
        <v>362.57462276877425</v>
      </c>
      <c r="BL92" s="20">
        <f t="shared" si="64"/>
        <v>202.04176511431706</v>
      </c>
      <c r="BM92" s="20">
        <f t="shared" si="65"/>
        <v>39.449633085878183</v>
      </c>
      <c r="BN92" s="20">
        <f t="shared" si="66"/>
        <v>14.333537154758572</v>
      </c>
      <c r="BO92" s="20">
        <f t="shared" si="67"/>
        <v>26.830508950086056</v>
      </c>
      <c r="BP92" s="20">
        <f t="shared" si="68"/>
        <v>43.020508699210019</v>
      </c>
      <c r="BQ92" s="20">
        <f t="shared" si="69"/>
        <v>133.35325624139514</v>
      </c>
      <c r="BR92" s="20">
        <f t="shared" si="70"/>
        <v>6.1523483131425269</v>
      </c>
      <c r="BS92" s="20">
        <f t="shared" si="71"/>
        <v>22.362380684558346</v>
      </c>
      <c r="BT92" s="20">
        <f t="shared" si="72"/>
        <v>40.656066676189113</v>
      </c>
      <c r="BU92" s="20">
        <f t="shared" si="73"/>
        <v>3.3174013881347024</v>
      </c>
      <c r="BV92" s="20">
        <f t="shared" si="74"/>
        <v>24.859139600665561</v>
      </c>
      <c r="BW92" s="20">
        <f t="shared" si="75"/>
        <v>2.1030210981809012</v>
      </c>
      <c r="BX92" s="21">
        <f t="shared" si="76"/>
        <v>2044.1940328880519</v>
      </c>
      <c r="BY92" s="23">
        <f t="shared" si="77"/>
        <v>0.2044194032888052</v>
      </c>
    </row>
    <row r="93" spans="1:77" x14ac:dyDescent="0.25">
      <c r="A93" s="190" t="s">
        <v>347</v>
      </c>
      <c r="B93" s="78" t="s">
        <v>166</v>
      </c>
      <c r="C93" s="169" t="s">
        <v>265</v>
      </c>
      <c r="D93" s="74">
        <v>47.118402000000003</v>
      </c>
      <c r="E93" s="74">
        <v>-120.28863699999999</v>
      </c>
      <c r="F93" s="171" t="s">
        <v>324</v>
      </c>
      <c r="G93" s="68" t="s">
        <v>131</v>
      </c>
      <c r="H93" s="7">
        <v>52.5</v>
      </c>
      <c r="I93" s="5">
        <v>14.147399999999999</v>
      </c>
      <c r="J93" s="5">
        <v>11.212199999999999</v>
      </c>
      <c r="K93" s="5">
        <v>9.1645000000000003</v>
      </c>
      <c r="L93" s="5">
        <v>4.91</v>
      </c>
      <c r="M93" s="5">
        <v>2.6705999999999999</v>
      </c>
      <c r="N93" s="5">
        <v>0.94720000000000004</v>
      </c>
      <c r="O93" s="6">
        <v>1.7305999999999999</v>
      </c>
      <c r="P93" s="6">
        <v>0.18509999999999999</v>
      </c>
      <c r="Q93" s="6">
        <v>0.25359999999999999</v>
      </c>
      <c r="R93" s="5">
        <v>2.0945340501793055</v>
      </c>
      <c r="S93" s="83">
        <f t="shared" si="39"/>
        <v>97.721199999999996</v>
      </c>
      <c r="T93" s="7">
        <f t="shared" si="78"/>
        <v>53.724268633623005</v>
      </c>
      <c r="U93" s="5">
        <f t="shared" si="79"/>
        <v>14.477308915567964</v>
      </c>
      <c r="V93" s="5">
        <f t="shared" si="80"/>
        <v>11.473661805217292</v>
      </c>
      <c r="W93" s="5">
        <f t="shared" si="81"/>
        <v>9.3782106646254864</v>
      </c>
      <c r="X93" s="5">
        <f t="shared" si="82"/>
        <v>5.0244982664969324</v>
      </c>
      <c r="Y93" s="5">
        <f t="shared" si="83"/>
        <v>2.7328767964372109</v>
      </c>
      <c r="Z93" s="5">
        <f t="shared" si="84"/>
        <v>0.96928813809081349</v>
      </c>
      <c r="AA93" s="5">
        <f t="shared" si="85"/>
        <v>1.7709565580447233</v>
      </c>
      <c r="AB93" s="5">
        <f t="shared" si="86"/>
        <v>0.18941642141111653</v>
      </c>
      <c r="AC93" s="5">
        <f t="shared" si="87"/>
        <v>0.25951380048546274</v>
      </c>
      <c r="AD93" s="8">
        <f t="shared" si="88"/>
        <v>100</v>
      </c>
      <c r="AE93" s="4"/>
      <c r="AF93" s="35">
        <v>17.853867999999999</v>
      </c>
      <c r="AG93" s="31">
        <v>51.691519999999997</v>
      </c>
      <c r="AH93" s="31">
        <v>38.694318000000003</v>
      </c>
      <c r="AI93" s="31">
        <v>314.33999999999997</v>
      </c>
      <c r="AJ93" s="31">
        <v>457.66</v>
      </c>
      <c r="AK93" s="31">
        <v>21.87</v>
      </c>
      <c r="AL93" s="31">
        <v>317.02</v>
      </c>
      <c r="AM93" s="31">
        <v>152.27307999999999</v>
      </c>
      <c r="AN93" s="31">
        <v>31.61</v>
      </c>
      <c r="AO93" s="32">
        <v>9.82</v>
      </c>
      <c r="AP93" s="31">
        <v>19.829999999999998</v>
      </c>
      <c r="AQ93" s="31">
        <v>36.86</v>
      </c>
      <c r="AR93" s="31">
        <v>107.53</v>
      </c>
      <c r="AS93" s="31">
        <v>4.45</v>
      </c>
      <c r="AT93" s="31">
        <v>19.530279999999998</v>
      </c>
      <c r="AU93" s="31">
        <v>36.76</v>
      </c>
      <c r="AV93" s="31">
        <v>3.3</v>
      </c>
      <c r="AW93" s="31">
        <v>21.08</v>
      </c>
      <c r="AX93" s="31">
        <v>0.97</v>
      </c>
      <c r="AY93" s="31">
        <f t="shared" si="51"/>
        <v>1663.1430659999996</v>
      </c>
      <c r="AZ93" s="33">
        <f t="shared" si="52"/>
        <v>0.16631430659999996</v>
      </c>
      <c r="BA93" s="33">
        <f t="shared" si="53"/>
        <v>97.887514306599996</v>
      </c>
      <c r="BB93" s="33">
        <f t="shared" si="54"/>
        <v>97.931068281502931</v>
      </c>
      <c r="BC93" s="33">
        <f t="shared" si="55"/>
        <v>100.02560233168224</v>
      </c>
      <c r="BD93" s="51">
        <f t="shared" si="56"/>
        <v>101.27015653168223</v>
      </c>
      <c r="BE93" s="22">
        <f t="shared" si="57"/>
        <v>22.719510786578095</v>
      </c>
      <c r="BF93" s="20">
        <f t="shared" si="58"/>
        <v>75.550979958458342</v>
      </c>
      <c r="BG93" s="20">
        <f t="shared" si="59"/>
        <v>59.351485719548009</v>
      </c>
      <c r="BH93" s="20">
        <f t="shared" si="60"/>
        <v>462.43312551529192</v>
      </c>
      <c r="BI93" s="20">
        <f t="shared" si="61"/>
        <v>510.97702344546383</v>
      </c>
      <c r="BJ93" s="20">
        <f t="shared" si="62"/>
        <v>23.917034047034047</v>
      </c>
      <c r="BK93" s="20">
        <f t="shared" si="63"/>
        <v>374.90997945674502</v>
      </c>
      <c r="BL93" s="20">
        <f t="shared" si="64"/>
        <v>205.69051652707739</v>
      </c>
      <c r="BM93" s="20">
        <f t="shared" si="65"/>
        <v>40.143153365952415</v>
      </c>
      <c r="BN93" s="20">
        <f t="shared" si="66"/>
        <v>14.047929304888811</v>
      </c>
      <c r="BO93" s="20">
        <f t="shared" si="67"/>
        <v>26.656161790017212</v>
      </c>
      <c r="BP93" s="20">
        <f t="shared" si="68"/>
        <v>46.140835929877568</v>
      </c>
      <c r="BQ93" s="20">
        <f t="shared" si="69"/>
        <v>133.84910662383356</v>
      </c>
      <c r="BR93" s="20">
        <f t="shared" si="70"/>
        <v>4.793645928857571</v>
      </c>
      <c r="BS93" s="20">
        <f t="shared" si="71"/>
        <v>22.904599487437906</v>
      </c>
      <c r="BT93" s="20">
        <f t="shared" si="72"/>
        <v>45.18733895157834</v>
      </c>
      <c r="BU93" s="20">
        <f t="shared" si="73"/>
        <v>3.7550978719002921</v>
      </c>
      <c r="BV93" s="20">
        <f t="shared" si="74"/>
        <v>24.587487520798668</v>
      </c>
      <c r="BW93" s="20">
        <f t="shared" si="75"/>
        <v>1.0678027979666427</v>
      </c>
      <c r="BX93" s="21">
        <f t="shared" si="76"/>
        <v>2098.6828150293059</v>
      </c>
      <c r="BY93" s="23">
        <f t="shared" si="77"/>
        <v>0.20986828150293058</v>
      </c>
    </row>
    <row r="94" spans="1:77" x14ac:dyDescent="0.25">
      <c r="A94" s="190" t="s">
        <v>341</v>
      </c>
      <c r="B94" s="78" t="s">
        <v>167</v>
      </c>
      <c r="C94" s="169" t="s">
        <v>270</v>
      </c>
      <c r="D94" s="74">
        <v>47.114564999999999</v>
      </c>
      <c r="E94" s="74">
        <v>-120.359324</v>
      </c>
      <c r="F94" s="172" t="s">
        <v>323</v>
      </c>
      <c r="G94" s="68" t="s">
        <v>73</v>
      </c>
      <c r="H94" s="7">
        <v>53.518000000000001</v>
      </c>
      <c r="I94" s="5">
        <v>14.0703</v>
      </c>
      <c r="J94" s="5">
        <v>11.786899999999999</v>
      </c>
      <c r="K94" s="5">
        <v>8.7058</v>
      </c>
      <c r="L94" s="5">
        <v>4.9368999999999996</v>
      </c>
      <c r="M94" s="5">
        <v>2.8820999999999999</v>
      </c>
      <c r="N94" s="5">
        <v>1.1435999999999999</v>
      </c>
      <c r="O94" s="6">
        <v>1.8247</v>
      </c>
      <c r="P94" s="6">
        <v>0.2009</v>
      </c>
      <c r="Q94" s="6">
        <v>0.32529999999999998</v>
      </c>
      <c r="R94" s="5">
        <v>0.26670850329484841</v>
      </c>
      <c r="S94" s="83">
        <f t="shared" si="39"/>
        <v>99.394500000000008</v>
      </c>
      <c r="T94" s="7">
        <f t="shared" si="78"/>
        <v>53.844025574855749</v>
      </c>
      <c r="U94" s="5">
        <f t="shared" si="79"/>
        <v>14.156014668819703</v>
      </c>
      <c r="V94" s="5">
        <f t="shared" si="80"/>
        <v>11.858704455477916</v>
      </c>
      <c r="W94" s="5">
        <f t="shared" si="81"/>
        <v>8.7588347443772037</v>
      </c>
      <c r="X94" s="5">
        <f t="shared" si="82"/>
        <v>4.9669750338298391</v>
      </c>
      <c r="Y94" s="5">
        <f t="shared" si="83"/>
        <v>2.8996574257126899</v>
      </c>
      <c r="Z94" s="5">
        <f t="shared" si="84"/>
        <v>1.1505666812549988</v>
      </c>
      <c r="AA94" s="5">
        <f t="shared" si="85"/>
        <v>1.8358158650629559</v>
      </c>
      <c r="AB94" s="5">
        <f t="shared" si="86"/>
        <v>0.20212385997213123</v>
      </c>
      <c r="AC94" s="5">
        <f t="shared" si="87"/>
        <v>0.32728169063680584</v>
      </c>
      <c r="AD94" s="8">
        <f t="shared" si="88"/>
        <v>100</v>
      </c>
      <c r="AE94" s="4"/>
      <c r="AF94" s="35">
        <v>13.542716</v>
      </c>
      <c r="AG94" s="31">
        <v>43.796480000000003</v>
      </c>
      <c r="AH94" s="31">
        <v>37.495276000000004</v>
      </c>
      <c r="AI94" s="31">
        <v>302.95999999999998</v>
      </c>
      <c r="AJ94" s="31">
        <v>506.87</v>
      </c>
      <c r="AK94" s="31">
        <v>26.66</v>
      </c>
      <c r="AL94" s="31">
        <v>311.10000000000002</v>
      </c>
      <c r="AM94" s="31">
        <v>163.10972999999998</v>
      </c>
      <c r="AN94" s="31">
        <v>34.380000000000003</v>
      </c>
      <c r="AO94" s="32">
        <v>10.32</v>
      </c>
      <c r="AP94" s="31">
        <v>20.350000000000001</v>
      </c>
      <c r="AQ94" s="31">
        <v>30.48</v>
      </c>
      <c r="AR94" s="31">
        <v>114.55</v>
      </c>
      <c r="AS94" s="31">
        <v>5.63</v>
      </c>
      <c r="AT94" s="31">
        <v>20.828807999999999</v>
      </c>
      <c r="AU94" s="31">
        <v>37.99</v>
      </c>
      <c r="AV94" s="31">
        <v>2.5</v>
      </c>
      <c r="AW94" s="31">
        <v>25.17</v>
      </c>
      <c r="AX94" s="31">
        <v>1.62</v>
      </c>
      <c r="AY94" s="31">
        <f t="shared" si="51"/>
        <v>1709.3530099999998</v>
      </c>
      <c r="AZ94" s="33">
        <f t="shared" si="52"/>
        <v>0.17093530099999998</v>
      </c>
      <c r="BA94" s="33">
        <f t="shared" si="53"/>
        <v>99.565435301000008</v>
      </c>
      <c r="BB94" s="33">
        <f t="shared" si="54"/>
        <v>99.609046100678299</v>
      </c>
      <c r="BC94" s="33">
        <f t="shared" si="55"/>
        <v>99.875754603973149</v>
      </c>
      <c r="BD94" s="51">
        <f t="shared" si="56"/>
        <v>101.18410050397316</v>
      </c>
      <c r="BE94" s="22">
        <f t="shared" si="57"/>
        <v>17.233457883835804</v>
      </c>
      <c r="BF94" s="20">
        <f t="shared" si="58"/>
        <v>64.01179502423264</v>
      </c>
      <c r="BG94" s="20">
        <f t="shared" si="59"/>
        <v>57.512328762701316</v>
      </c>
      <c r="BH94" s="20">
        <f t="shared" si="60"/>
        <v>445.69173412900949</v>
      </c>
      <c r="BI94" s="20">
        <f t="shared" si="61"/>
        <v>565.91994903160048</v>
      </c>
      <c r="BJ94" s="20">
        <f t="shared" si="62"/>
        <v>29.155378495378496</v>
      </c>
      <c r="BK94" s="20">
        <f t="shared" si="63"/>
        <v>367.90894772882911</v>
      </c>
      <c r="BL94" s="20">
        <f t="shared" si="64"/>
        <v>220.32866619820214</v>
      </c>
      <c r="BM94" s="20">
        <f t="shared" si="65"/>
        <v>43.66091783364265</v>
      </c>
      <c r="BN94" s="20">
        <f t="shared" si="66"/>
        <v>14.763200654424901</v>
      </c>
      <c r="BO94" s="20">
        <f t="shared" si="67"/>
        <v>27.355163511187612</v>
      </c>
      <c r="BP94" s="20">
        <f t="shared" si="68"/>
        <v>38.154440562741954</v>
      </c>
      <c r="BQ94" s="20">
        <f t="shared" si="69"/>
        <v>142.58732599051552</v>
      </c>
      <c r="BR94" s="20">
        <f t="shared" si="70"/>
        <v>6.0647700178580051</v>
      </c>
      <c r="BS94" s="20">
        <f t="shared" si="71"/>
        <v>24.427479024404288</v>
      </c>
      <c r="BT94" s="20">
        <f t="shared" si="72"/>
        <v>46.699320097128982</v>
      </c>
      <c r="BU94" s="20">
        <f t="shared" si="73"/>
        <v>2.8447711150759791</v>
      </c>
      <c r="BV94" s="20">
        <f t="shared" si="74"/>
        <v>29.358019966722132</v>
      </c>
      <c r="BW94" s="20">
        <f t="shared" si="75"/>
        <v>1.7833407553669705</v>
      </c>
      <c r="BX94" s="21">
        <f t="shared" si="76"/>
        <v>2145.4610067828589</v>
      </c>
      <c r="BY94" s="23">
        <f t="shared" si="77"/>
        <v>0.21454610067828589</v>
      </c>
    </row>
    <row r="95" spans="1:77" x14ac:dyDescent="0.25">
      <c r="A95" s="190" t="s">
        <v>441</v>
      </c>
      <c r="B95" s="78" t="s">
        <v>168</v>
      </c>
      <c r="C95" s="169" t="s">
        <v>300</v>
      </c>
      <c r="D95" s="74">
        <v>47.051186999999999</v>
      </c>
      <c r="E95" s="74">
        <v>-120.277111</v>
      </c>
      <c r="F95" s="172" t="s">
        <v>321</v>
      </c>
      <c r="G95" s="68" t="s">
        <v>131</v>
      </c>
      <c r="H95" s="7">
        <v>54.319099999999999</v>
      </c>
      <c r="I95" s="5">
        <v>13.6806</v>
      </c>
      <c r="J95" s="5">
        <v>11.8239</v>
      </c>
      <c r="K95" s="5">
        <v>6.9767000000000001</v>
      </c>
      <c r="L95" s="5">
        <v>3.5156000000000001</v>
      </c>
      <c r="M95" s="5">
        <v>2.8540000000000001</v>
      </c>
      <c r="N95" s="5">
        <v>1.4577</v>
      </c>
      <c r="O95" s="6">
        <v>1.8895999999999999</v>
      </c>
      <c r="P95" s="6">
        <v>0.18690000000000001</v>
      </c>
      <c r="Q95" s="6">
        <v>0.315</v>
      </c>
      <c r="R95" s="5">
        <v>2.6682134570765297</v>
      </c>
      <c r="S95" s="83">
        <f t="shared" si="39"/>
        <v>97.019099999999995</v>
      </c>
      <c r="T95" s="7">
        <f t="shared" si="78"/>
        <v>55.988047714316046</v>
      </c>
      <c r="U95" s="5">
        <f t="shared" si="79"/>
        <v>14.100934764391754</v>
      </c>
      <c r="V95" s="5">
        <f t="shared" si="80"/>
        <v>12.187187883622915</v>
      </c>
      <c r="W95" s="5">
        <f t="shared" si="81"/>
        <v>7.1910582555393727</v>
      </c>
      <c r="X95" s="5">
        <f t="shared" si="82"/>
        <v>3.6236163806920496</v>
      </c>
      <c r="Y95" s="5">
        <f t="shared" si="83"/>
        <v>2.9416888014834197</v>
      </c>
      <c r="Z95" s="5">
        <f t="shared" si="84"/>
        <v>1.5024876544927752</v>
      </c>
      <c r="AA95" s="5">
        <f t="shared" si="85"/>
        <v>1.9476577292512505</v>
      </c>
      <c r="AB95" s="5">
        <f t="shared" si="86"/>
        <v>0.19264247967668224</v>
      </c>
      <c r="AC95" s="5">
        <f t="shared" si="87"/>
        <v>0.32467833653373412</v>
      </c>
      <c r="AD95" s="8">
        <f t="shared" si="88"/>
        <v>100</v>
      </c>
      <c r="AE95" s="4"/>
      <c r="AF95" s="35">
        <v>5.5832359999999994</v>
      </c>
      <c r="AG95" s="31">
        <v>5.0073599999999994</v>
      </c>
      <c r="AH95" s="31">
        <v>30.771676000000003</v>
      </c>
      <c r="AI95" s="31">
        <v>297.33999999999997</v>
      </c>
      <c r="AJ95" s="31">
        <v>765.52</v>
      </c>
      <c r="AK95" s="31">
        <v>40.74</v>
      </c>
      <c r="AL95" s="31">
        <v>353.31</v>
      </c>
      <c r="AM95" s="31">
        <v>191.50278999999998</v>
      </c>
      <c r="AN95" s="31">
        <v>36.1</v>
      </c>
      <c r="AO95" s="32">
        <v>12.12</v>
      </c>
      <c r="AP95" s="31">
        <v>21.94</v>
      </c>
      <c r="AQ95" s="31">
        <v>13.4</v>
      </c>
      <c r="AR95" s="31">
        <v>122.15</v>
      </c>
      <c r="AS95" s="31">
        <v>9.7799999999999994</v>
      </c>
      <c r="AT95" s="31">
        <v>29.876615999999999</v>
      </c>
      <c r="AU95" s="31">
        <v>49.71</v>
      </c>
      <c r="AV95" s="31">
        <v>5.46</v>
      </c>
      <c r="AW95" s="31">
        <v>28.38</v>
      </c>
      <c r="AX95" s="31">
        <v>1.21</v>
      </c>
      <c r="AY95" s="31">
        <f t="shared" si="51"/>
        <v>2019.9016780000002</v>
      </c>
      <c r="AZ95" s="33">
        <f t="shared" si="52"/>
        <v>0.20199016780000001</v>
      </c>
      <c r="BA95" s="33">
        <f t="shared" si="53"/>
        <v>97.2210901678</v>
      </c>
      <c r="BB95" s="33">
        <f t="shared" si="54"/>
        <v>97.267463566969738</v>
      </c>
      <c r="BC95" s="33">
        <f t="shared" si="55"/>
        <v>99.935677024046271</v>
      </c>
      <c r="BD95" s="51">
        <f t="shared" si="56"/>
        <v>101.24812992404627</v>
      </c>
      <c r="BE95" s="22">
        <f t="shared" si="57"/>
        <v>7.1048128352921136</v>
      </c>
      <c r="BF95" s="20">
        <f t="shared" si="58"/>
        <v>7.318627020540041</v>
      </c>
      <c r="BG95" s="20">
        <f t="shared" si="59"/>
        <v>47.199299098140408</v>
      </c>
      <c r="BH95" s="20">
        <f t="shared" si="60"/>
        <v>437.4240171175062</v>
      </c>
      <c r="BI95" s="20">
        <f t="shared" si="61"/>
        <v>854.70246687054021</v>
      </c>
      <c r="BJ95" s="20">
        <f t="shared" si="62"/>
        <v>44.553267813267816</v>
      </c>
      <c r="BK95" s="20">
        <f t="shared" si="63"/>
        <v>417.82677699155448</v>
      </c>
      <c r="BL95" s="20">
        <f t="shared" si="64"/>
        <v>258.68201911642183</v>
      </c>
      <c r="BM95" s="20">
        <f t="shared" si="65"/>
        <v>45.845233676396155</v>
      </c>
      <c r="BN95" s="20">
        <f t="shared" si="66"/>
        <v>17.338177512754825</v>
      </c>
      <c r="BO95" s="20">
        <f t="shared" si="67"/>
        <v>29.492495697074013</v>
      </c>
      <c r="BP95" s="20">
        <f t="shared" si="68"/>
        <v>16.773933843200201</v>
      </c>
      <c r="BQ95" s="20">
        <f t="shared" si="69"/>
        <v>152.04750650145326</v>
      </c>
      <c r="BR95" s="20">
        <f t="shared" si="70"/>
        <v>10.535248805444278</v>
      </c>
      <c r="BS95" s="20">
        <f t="shared" si="71"/>
        <v>35.038510636815204</v>
      </c>
      <c r="BT95" s="20">
        <f t="shared" si="72"/>
        <v>61.106164833595201</v>
      </c>
      <c r="BU95" s="20">
        <f t="shared" si="73"/>
        <v>6.2129801153259381</v>
      </c>
      <c r="BV95" s="20">
        <f t="shared" si="74"/>
        <v>33.102129783693847</v>
      </c>
      <c r="BW95" s="20">
        <f t="shared" si="75"/>
        <v>1.332001428391379</v>
      </c>
      <c r="BX95" s="21">
        <f t="shared" si="76"/>
        <v>2483.635669697408</v>
      </c>
      <c r="BY95" s="23">
        <f t="shared" si="77"/>
        <v>0.2483635669697408</v>
      </c>
    </row>
    <row r="96" spans="1:77" x14ac:dyDescent="0.25">
      <c r="A96" s="190" t="s">
        <v>450</v>
      </c>
      <c r="B96" s="78" t="s">
        <v>169</v>
      </c>
      <c r="C96" s="169" t="s">
        <v>300</v>
      </c>
      <c r="D96" s="74">
        <v>47.049509999999998</v>
      </c>
      <c r="E96" s="74">
        <v>-120.27248</v>
      </c>
      <c r="F96" s="171" t="s">
        <v>322</v>
      </c>
      <c r="G96" s="68" t="s">
        <v>73</v>
      </c>
      <c r="H96" s="7">
        <v>53.194899999999997</v>
      </c>
      <c r="I96" s="5">
        <v>13.798400000000001</v>
      </c>
      <c r="J96" s="5">
        <v>12.2844</v>
      </c>
      <c r="K96" s="5">
        <v>8.5307999999999993</v>
      </c>
      <c r="L96" s="5">
        <v>4.7595999999999998</v>
      </c>
      <c r="M96" s="5">
        <v>2.8452000000000002</v>
      </c>
      <c r="N96" s="5">
        <v>1.1964999999999999</v>
      </c>
      <c r="O96" s="6">
        <v>1.8947000000000001</v>
      </c>
      <c r="P96" s="6">
        <v>0.20399999999999999</v>
      </c>
      <c r="Q96" s="6">
        <v>0.27750000000000002</v>
      </c>
      <c r="R96" s="5">
        <v>0.58751195518522048</v>
      </c>
      <c r="S96" s="83">
        <f t="shared" si="39"/>
        <v>98.986000000000018</v>
      </c>
      <c r="T96" s="7">
        <f t="shared" si="78"/>
        <v>53.739821792980813</v>
      </c>
      <c r="U96" s="5">
        <f t="shared" si="79"/>
        <v>13.939749055421977</v>
      </c>
      <c r="V96" s="5">
        <f t="shared" si="80"/>
        <v>12.410239831895417</v>
      </c>
      <c r="W96" s="5">
        <f t="shared" si="81"/>
        <v>8.6181884306871659</v>
      </c>
      <c r="X96" s="5">
        <f t="shared" si="82"/>
        <v>4.8083567373163865</v>
      </c>
      <c r="Y96" s="5">
        <f t="shared" si="83"/>
        <v>2.8743458670923157</v>
      </c>
      <c r="Z96" s="5">
        <f t="shared" si="84"/>
        <v>1.2087567938900448</v>
      </c>
      <c r="AA96" s="5">
        <f t="shared" si="85"/>
        <v>1.9141090659285147</v>
      </c>
      <c r="AB96" s="5">
        <f t="shared" si="86"/>
        <v>0.20608975006566579</v>
      </c>
      <c r="AC96" s="5">
        <f t="shared" si="87"/>
        <v>0.28034267472167779</v>
      </c>
      <c r="AD96" s="8">
        <f t="shared" si="88"/>
        <v>100</v>
      </c>
      <c r="AE96" s="4"/>
      <c r="AF96" s="35">
        <v>9.256672</v>
      </c>
      <c r="AG96" s="31">
        <v>22.016000000000002</v>
      </c>
      <c r="AH96" s="31">
        <v>37.203920000000004</v>
      </c>
      <c r="AI96" s="31">
        <v>331.85</v>
      </c>
      <c r="AJ96" s="31">
        <v>464.01</v>
      </c>
      <c r="AK96" s="31">
        <v>26.48</v>
      </c>
      <c r="AL96" s="31">
        <v>316.36</v>
      </c>
      <c r="AM96" s="31">
        <v>159.58392999999998</v>
      </c>
      <c r="AN96" s="31">
        <v>32.81</v>
      </c>
      <c r="AO96" s="32">
        <v>10.48</v>
      </c>
      <c r="AP96" s="31">
        <v>20.3</v>
      </c>
      <c r="AQ96" s="31">
        <v>27.35</v>
      </c>
      <c r="AR96" s="31">
        <v>115.03</v>
      </c>
      <c r="AS96" s="31">
        <v>4.93</v>
      </c>
      <c r="AT96" s="31">
        <v>20.860223999999999</v>
      </c>
      <c r="AU96" s="31">
        <v>37.229999999999997</v>
      </c>
      <c r="AV96" s="31">
        <v>2.5299999999999998</v>
      </c>
      <c r="AW96" s="31">
        <v>23.19</v>
      </c>
      <c r="AX96" s="31">
        <v>0.52</v>
      </c>
      <c r="AY96" s="31">
        <f t="shared" si="51"/>
        <v>1661.9907459999999</v>
      </c>
      <c r="AZ96" s="33">
        <f t="shared" si="52"/>
        <v>0.1661990746</v>
      </c>
      <c r="BA96" s="33">
        <f t="shared" si="53"/>
        <v>99.15219907460002</v>
      </c>
      <c r="BB96" s="33">
        <f t="shared" si="54"/>
        <v>99.19533444304335</v>
      </c>
      <c r="BC96" s="33">
        <f t="shared" si="55"/>
        <v>99.782846398228571</v>
      </c>
      <c r="BD96" s="51">
        <f t="shared" si="56"/>
        <v>101.14641479822858</v>
      </c>
      <c r="BE96" s="22">
        <f t="shared" si="57"/>
        <v>11.779355563277125</v>
      </c>
      <c r="BF96" s="20">
        <f t="shared" si="58"/>
        <v>32.178012462497122</v>
      </c>
      <c r="BG96" s="20">
        <f t="shared" si="59"/>
        <v>57.065430810570341</v>
      </c>
      <c r="BH96" s="20">
        <f t="shared" si="60"/>
        <v>488.19250716501131</v>
      </c>
      <c r="BI96" s="20">
        <f t="shared" si="61"/>
        <v>518.06679335954561</v>
      </c>
      <c r="BJ96" s="20">
        <f t="shared" si="62"/>
        <v>28.958530478530477</v>
      </c>
      <c r="BK96" s="20">
        <f t="shared" si="63"/>
        <v>374.1294590276193</v>
      </c>
      <c r="BL96" s="20">
        <f t="shared" si="64"/>
        <v>215.56601463056347</v>
      </c>
      <c r="BM96" s="20">
        <f t="shared" si="65"/>
        <v>41.667094651594397</v>
      </c>
      <c r="BN96" s="20">
        <f t="shared" si="66"/>
        <v>14.99208748627645</v>
      </c>
      <c r="BO96" s="20">
        <f t="shared" si="67"/>
        <v>27.287951807228918</v>
      </c>
      <c r="BP96" s="20">
        <f t="shared" si="68"/>
        <v>34.236350045636236</v>
      </c>
      <c r="BQ96" s="20">
        <f t="shared" si="69"/>
        <v>143.18481107541686</v>
      </c>
      <c r="BR96" s="20">
        <f t="shared" si="70"/>
        <v>5.3107133548916456</v>
      </c>
      <c r="BS96" s="20">
        <f t="shared" si="71"/>
        <v>24.464322884169604</v>
      </c>
      <c r="BT96" s="20">
        <f t="shared" si="72"/>
        <v>45.765087844593623</v>
      </c>
      <c r="BU96" s="20">
        <f t="shared" si="73"/>
        <v>2.8789083684568908</v>
      </c>
      <c r="BV96" s="20">
        <f t="shared" si="74"/>
        <v>27.048569051580703</v>
      </c>
      <c r="BW96" s="20">
        <f t="shared" si="75"/>
        <v>0.57243036592026209</v>
      </c>
      <c r="BX96" s="21">
        <f t="shared" si="76"/>
        <v>2093.3444304333807</v>
      </c>
      <c r="BY96" s="23">
        <f t="shared" si="77"/>
        <v>0.20933444304333806</v>
      </c>
    </row>
    <row r="97" spans="1:77" x14ac:dyDescent="0.25">
      <c r="A97" s="190" t="s">
        <v>452</v>
      </c>
      <c r="B97" s="78" t="s">
        <v>170</v>
      </c>
      <c r="C97" s="169" t="s">
        <v>300</v>
      </c>
      <c r="D97" s="74">
        <v>47.048488999999996</v>
      </c>
      <c r="E97" s="74">
        <v>-120.270132</v>
      </c>
      <c r="F97" s="171" t="s">
        <v>322</v>
      </c>
      <c r="G97" s="68" t="s">
        <v>180</v>
      </c>
      <c r="H97" s="7">
        <v>53.143049499999996</v>
      </c>
      <c r="I97" s="5">
        <v>13.794680000000001</v>
      </c>
      <c r="J97" s="5">
        <v>12.032037499999999</v>
      </c>
      <c r="K97" s="5">
        <v>8.518593000000001</v>
      </c>
      <c r="L97" s="5">
        <v>4.7280410000000002</v>
      </c>
      <c r="M97" s="5">
        <v>2.7586374999999999</v>
      </c>
      <c r="N97" s="5">
        <v>1.1806670000000001</v>
      </c>
      <c r="O97" s="6">
        <v>1.870401</v>
      </c>
      <c r="P97" s="6">
        <v>0.20168649999999999</v>
      </c>
      <c r="Q97" s="6">
        <v>0.27352549999999998</v>
      </c>
      <c r="R97" s="5">
        <v>1.2732976563941514</v>
      </c>
      <c r="S97" s="83">
        <f t="shared" si="39"/>
        <v>98.501318500000011</v>
      </c>
      <c r="T97" s="7">
        <f t="shared" si="78"/>
        <v>53.951612332986173</v>
      </c>
      <c r="U97" s="5">
        <f t="shared" si="79"/>
        <v>14.004563806930159</v>
      </c>
      <c r="V97" s="5">
        <f t="shared" si="80"/>
        <v>12.215102988697556</v>
      </c>
      <c r="W97" s="5">
        <f t="shared" si="81"/>
        <v>8.6482020035092226</v>
      </c>
      <c r="X97" s="5">
        <f t="shared" si="82"/>
        <v>4.7999773728917141</v>
      </c>
      <c r="Y97" s="5">
        <f t="shared" si="83"/>
        <v>2.8006097197572024</v>
      </c>
      <c r="Z97" s="5">
        <f t="shared" si="84"/>
        <v>1.1986306558932001</v>
      </c>
      <c r="AA97" s="5">
        <f t="shared" si="85"/>
        <v>1.8988588462397076</v>
      </c>
      <c r="AB97" s="5">
        <f t="shared" si="86"/>
        <v>0.20475512721182507</v>
      </c>
      <c r="AC97" s="5">
        <f t="shared" si="87"/>
        <v>0.2776871458832299</v>
      </c>
      <c r="AD97" s="8">
        <f t="shared" si="88"/>
        <v>100</v>
      </c>
      <c r="AE97" s="4"/>
      <c r="AF97" s="35">
        <v>10.476885509100001</v>
      </c>
      <c r="AG97" s="31">
        <v>23.413862399999999</v>
      </c>
      <c r="AH97" s="31">
        <v>37.129400099999998</v>
      </c>
      <c r="AI97" s="31">
        <v>326.08140000000003</v>
      </c>
      <c r="AJ97" s="31">
        <v>469.96834999999999</v>
      </c>
      <c r="AK97" s="31">
        <v>25.392399999999999</v>
      </c>
      <c r="AL97" s="31">
        <v>319.96215000000001</v>
      </c>
      <c r="AM97" s="31">
        <v>156.93906149999998</v>
      </c>
      <c r="AN97" s="31">
        <v>31.999199999999995</v>
      </c>
      <c r="AO97" s="32">
        <v>10.357950000000001</v>
      </c>
      <c r="AP97" s="31">
        <v>22.138749999999998</v>
      </c>
      <c r="AQ97" s="31">
        <v>24.377500000000001</v>
      </c>
      <c r="AR97" s="31">
        <v>112.6738</v>
      </c>
      <c r="AS97" s="31">
        <v>5.7113000000000005</v>
      </c>
      <c r="AT97" s="31">
        <v>18.338566400000001</v>
      </c>
      <c r="AU97" s="31">
        <v>36.884650000000001</v>
      </c>
      <c r="AV97" s="31">
        <v>2.9849999999999999</v>
      </c>
      <c r="AW97" s="31">
        <v>20.576599999999999</v>
      </c>
      <c r="AX97" s="31">
        <v>1.1044500000000002</v>
      </c>
      <c r="AY97" s="31">
        <f t="shared" si="51"/>
        <v>1656.5112759091</v>
      </c>
      <c r="AZ97" s="33">
        <f t="shared" si="52"/>
        <v>0.16565112759091</v>
      </c>
      <c r="BA97" s="33">
        <f t="shared" si="53"/>
        <v>98.666969627590916</v>
      </c>
      <c r="BB97" s="33">
        <f t="shared" si="54"/>
        <v>98.709786122655274</v>
      </c>
      <c r="BC97" s="33">
        <f t="shared" si="55"/>
        <v>99.983083779049423</v>
      </c>
      <c r="BD97" s="51">
        <f t="shared" si="56"/>
        <v>101.31863994154942</v>
      </c>
      <c r="BE97" s="22">
        <f t="shared" si="57"/>
        <v>13.332108948813849</v>
      </c>
      <c r="BF97" s="20">
        <f t="shared" si="58"/>
        <v>34.221091756104315</v>
      </c>
      <c r="BG97" s="20">
        <f t="shared" si="59"/>
        <v>56.951128065121452</v>
      </c>
      <c r="BH97" s="20">
        <f t="shared" si="60"/>
        <v>479.70618112363093</v>
      </c>
      <c r="BI97" s="20">
        <f t="shared" si="61"/>
        <v>524.71928636231246</v>
      </c>
      <c r="BJ97" s="20">
        <f t="shared" si="62"/>
        <v>27.769131016731016</v>
      </c>
      <c r="BK97" s="20">
        <f t="shared" si="63"/>
        <v>378.38938579091536</v>
      </c>
      <c r="BL97" s="20">
        <f t="shared" si="64"/>
        <v>211.99332556489804</v>
      </c>
      <c r="BM97" s="20">
        <f t="shared" si="65"/>
        <v>40.637418322928959</v>
      </c>
      <c r="BN97" s="20">
        <f t="shared" si="66"/>
        <v>14.81748974985469</v>
      </c>
      <c r="BO97" s="20">
        <f t="shared" si="67"/>
        <v>29.75966222030981</v>
      </c>
      <c r="BP97" s="20">
        <f t="shared" si="68"/>
        <v>30.515415840493503</v>
      </c>
      <c r="BQ97" s="20">
        <f t="shared" si="69"/>
        <v>140.25190616490744</v>
      </c>
      <c r="BR97" s="20">
        <f t="shared" si="70"/>
        <v>6.1523483131425269</v>
      </c>
      <c r="BS97" s="20">
        <f t="shared" si="71"/>
        <v>21.506989073673605</v>
      </c>
      <c r="BT97" s="20">
        <f t="shared" si="72"/>
        <v>45.340565333523777</v>
      </c>
      <c r="BU97" s="20">
        <f t="shared" si="73"/>
        <v>3.3966567114007189</v>
      </c>
      <c r="BV97" s="20">
        <f t="shared" si="74"/>
        <v>24.000327121464228</v>
      </c>
      <c r="BW97" s="20">
        <f t="shared" si="75"/>
        <v>1.2158090723858337</v>
      </c>
      <c r="BX97" s="21">
        <f t="shared" si="76"/>
        <v>2084.6762265526127</v>
      </c>
      <c r="BY97" s="23">
        <f t="shared" si="77"/>
        <v>0.20846762265526125</v>
      </c>
    </row>
    <row r="98" spans="1:77" x14ac:dyDescent="0.25">
      <c r="A98" s="190" t="s">
        <v>451</v>
      </c>
      <c r="B98" s="78" t="s">
        <v>171</v>
      </c>
      <c r="C98" s="169" t="s">
        <v>300</v>
      </c>
      <c r="D98" s="74">
        <v>47.048403999999998</v>
      </c>
      <c r="E98" s="74">
        <v>-120.270123</v>
      </c>
      <c r="F98" s="171" t="s">
        <v>322</v>
      </c>
      <c r="G98" s="68" t="s">
        <v>181</v>
      </c>
      <c r="H98" s="7">
        <v>53.113398499999995</v>
      </c>
      <c r="I98" s="5">
        <v>13.7955755</v>
      </c>
      <c r="J98" s="5">
        <v>12.1297465</v>
      </c>
      <c r="K98" s="5">
        <v>8.5761039999999991</v>
      </c>
      <c r="L98" s="5">
        <v>4.7089369999999997</v>
      </c>
      <c r="M98" s="5">
        <v>2.8069945000000001</v>
      </c>
      <c r="N98" s="5">
        <v>1.1438519999999999</v>
      </c>
      <c r="O98" s="6">
        <v>1.9089075</v>
      </c>
      <c r="P98" s="6">
        <v>0.2018855</v>
      </c>
      <c r="Q98" s="6">
        <v>0.27840100000000001</v>
      </c>
      <c r="R98" s="5">
        <v>1.0245265445513831</v>
      </c>
      <c r="S98" s="83">
        <f t="shared" si="39"/>
        <v>98.663802000000004</v>
      </c>
      <c r="T98" s="7">
        <f t="shared" si="78"/>
        <v>53.83271009564379</v>
      </c>
      <c r="U98" s="5">
        <f t="shared" si="79"/>
        <v>13.982408158161185</v>
      </c>
      <c r="V98" s="5">
        <f t="shared" si="80"/>
        <v>12.29401893513084</v>
      </c>
      <c r="W98" s="5">
        <f t="shared" si="81"/>
        <v>8.692249666194698</v>
      </c>
      <c r="X98" s="5">
        <f t="shared" si="82"/>
        <v>4.7727098536097357</v>
      </c>
      <c r="Y98" s="5">
        <f t="shared" si="83"/>
        <v>2.8450094594976179</v>
      </c>
      <c r="Z98" s="5">
        <f t="shared" si="84"/>
        <v>1.1593431195769242</v>
      </c>
      <c r="AA98" s="5">
        <f t="shared" si="85"/>
        <v>1.9347597206927014</v>
      </c>
      <c r="AB98" s="5">
        <f t="shared" si="86"/>
        <v>0.20461962331433364</v>
      </c>
      <c r="AC98" s="5">
        <f t="shared" si="87"/>
        <v>0.28217136817816929</v>
      </c>
      <c r="AD98" s="8">
        <f t="shared" si="88"/>
        <v>100</v>
      </c>
      <c r="AE98" s="4"/>
      <c r="AF98" s="35">
        <v>9.5820848016000006</v>
      </c>
      <c r="AG98" s="31">
        <v>22.109696</v>
      </c>
      <c r="AH98" s="31">
        <v>38.433946589999998</v>
      </c>
      <c r="AI98" s="31">
        <v>329.97185000000002</v>
      </c>
      <c r="AJ98" s="31">
        <v>448.57585</v>
      </c>
      <c r="AK98" s="31">
        <v>26.108799999999999</v>
      </c>
      <c r="AL98" s="31">
        <v>317.40499999999997</v>
      </c>
      <c r="AM98" s="31">
        <v>160.06546094999996</v>
      </c>
      <c r="AN98" s="31">
        <v>32.52655</v>
      </c>
      <c r="AO98" s="32">
        <v>11.402700000000001</v>
      </c>
      <c r="AP98" s="31">
        <v>20.347749999999998</v>
      </c>
      <c r="AQ98" s="31">
        <v>25.949599999999997</v>
      </c>
      <c r="AR98" s="31">
        <v>116.24585</v>
      </c>
      <c r="AS98" s="31">
        <v>6.5769500000000001</v>
      </c>
      <c r="AT98" s="31">
        <v>20.516271159999999</v>
      </c>
      <c r="AU98" s="31">
        <v>39.84975</v>
      </c>
      <c r="AV98" s="31">
        <v>3.0546499999999996</v>
      </c>
      <c r="AW98" s="31">
        <v>22.526800000000001</v>
      </c>
      <c r="AX98" s="31">
        <v>0.21890000000000001</v>
      </c>
      <c r="AY98" s="31">
        <f t="shared" si="51"/>
        <v>1651.4684595016001</v>
      </c>
      <c r="AZ98" s="33">
        <f t="shared" si="52"/>
        <v>0.16514684595016002</v>
      </c>
      <c r="BA98" s="33">
        <f t="shared" si="53"/>
        <v>98.828948845950165</v>
      </c>
      <c r="BB98" s="33">
        <f t="shared" si="54"/>
        <v>98.872015498482554</v>
      </c>
      <c r="BC98" s="33">
        <f t="shared" si="55"/>
        <v>99.896542043033932</v>
      </c>
      <c r="BD98" s="51">
        <f t="shared" si="56"/>
        <v>101.24294390453393</v>
      </c>
      <c r="BE98" s="22">
        <f t="shared" si="57"/>
        <v>12.193451805953604</v>
      </c>
      <c r="BF98" s="20">
        <f t="shared" si="58"/>
        <v>32.314956096930537</v>
      </c>
      <c r="BG98" s="20">
        <f t="shared" si="59"/>
        <v>58.952113645787882</v>
      </c>
      <c r="BH98" s="20">
        <f t="shared" si="60"/>
        <v>485.42951558046417</v>
      </c>
      <c r="BI98" s="20">
        <f t="shared" si="61"/>
        <v>500.83457724625021</v>
      </c>
      <c r="BJ98" s="20">
        <f t="shared" si="62"/>
        <v>28.552586123786121</v>
      </c>
      <c r="BK98" s="20">
        <f t="shared" si="63"/>
        <v>375.36528304040172</v>
      </c>
      <c r="BL98" s="20">
        <f t="shared" si="64"/>
        <v>216.21646676451431</v>
      </c>
      <c r="BM98" s="20">
        <f t="shared" si="65"/>
        <v>41.307127020415045</v>
      </c>
      <c r="BN98" s="20">
        <f t="shared" si="66"/>
        <v>16.312049234710351</v>
      </c>
      <c r="BO98" s="20">
        <f t="shared" si="67"/>
        <v>27.352138984509466</v>
      </c>
      <c r="BP98" s="20">
        <f t="shared" si="68"/>
        <v>32.483348780411035</v>
      </c>
      <c r="BQ98" s="20">
        <f t="shared" si="69"/>
        <v>144.69825324307786</v>
      </c>
      <c r="BR98" s="20">
        <f t="shared" si="70"/>
        <v>7.0848470992808537</v>
      </c>
      <c r="BS98" s="20">
        <f t="shared" si="71"/>
        <v>24.06094402617234</v>
      </c>
      <c r="BT98" s="20">
        <f t="shared" si="72"/>
        <v>48.985423296671904</v>
      </c>
      <c r="BU98" s="20">
        <f t="shared" si="73"/>
        <v>3.4759120346667354</v>
      </c>
      <c r="BV98" s="20">
        <f t="shared" si="74"/>
        <v>26.27501963394343</v>
      </c>
      <c r="BW98" s="20">
        <f t="shared" si="75"/>
        <v>0.24097116749989494</v>
      </c>
      <c r="BX98" s="21">
        <f t="shared" si="76"/>
        <v>2082.1349848254476</v>
      </c>
      <c r="BY98" s="23">
        <f t="shared" si="77"/>
        <v>0.20821349848254475</v>
      </c>
    </row>
    <row r="99" spans="1:77" x14ac:dyDescent="0.25">
      <c r="A99" s="190" t="s">
        <v>457</v>
      </c>
      <c r="B99" s="78" t="s">
        <v>172</v>
      </c>
      <c r="C99" s="169" t="s">
        <v>282</v>
      </c>
      <c r="D99" s="74">
        <v>47.078707999999999</v>
      </c>
      <c r="E99" s="74">
        <v>-120.33864199999999</v>
      </c>
      <c r="F99" s="176" t="s">
        <v>325</v>
      </c>
      <c r="G99" s="68" t="s">
        <v>73</v>
      </c>
      <c r="H99" s="7">
        <v>54.183321999999997</v>
      </c>
      <c r="I99" s="5">
        <v>14.301533000000001</v>
      </c>
      <c r="J99" s="5">
        <v>11.209271999999999</v>
      </c>
      <c r="K99" s="5">
        <v>8.643167</v>
      </c>
      <c r="L99" s="5">
        <v>4.6932160000000005</v>
      </c>
      <c r="M99" s="5">
        <v>2.8537595000000002</v>
      </c>
      <c r="N99" s="5">
        <v>1.376881</v>
      </c>
      <c r="O99" s="6">
        <v>1.7547820000000001</v>
      </c>
      <c r="P99" s="6">
        <v>0.19183600000000001</v>
      </c>
      <c r="Q99" s="6">
        <v>0.30835050000000003</v>
      </c>
      <c r="R99" s="5">
        <v>0.38445695455177586</v>
      </c>
      <c r="S99" s="83">
        <f t="shared" si="39"/>
        <v>99.516119000000003</v>
      </c>
      <c r="T99" s="7">
        <f t="shared" si="78"/>
        <v>54.446779621701282</v>
      </c>
      <c r="U99" s="5">
        <f t="shared" si="79"/>
        <v>14.371071886354411</v>
      </c>
      <c r="V99" s="5">
        <f t="shared" si="80"/>
        <v>11.263775268406516</v>
      </c>
      <c r="W99" s="5">
        <f t="shared" si="81"/>
        <v>8.6851929987342054</v>
      </c>
      <c r="X99" s="5">
        <f t="shared" si="82"/>
        <v>4.7160360021676491</v>
      </c>
      <c r="Y99" s="5">
        <f t="shared" si="83"/>
        <v>2.8676354430582247</v>
      </c>
      <c r="Z99" s="5">
        <f t="shared" si="84"/>
        <v>1.3835758607105648</v>
      </c>
      <c r="AA99" s="5">
        <f t="shared" si="85"/>
        <v>1.7633143430764215</v>
      </c>
      <c r="AB99" s="5">
        <f t="shared" si="86"/>
        <v>0.19276877145902363</v>
      </c>
      <c r="AC99" s="5">
        <f t="shared" si="87"/>
        <v>0.30984980433169829</v>
      </c>
      <c r="AD99" s="8">
        <f t="shared" si="88"/>
        <v>100</v>
      </c>
      <c r="AE99" s="4"/>
      <c r="AF99" s="35">
        <v>13.961973267499998</v>
      </c>
      <c r="AG99" s="31">
        <v>41.529548800000001</v>
      </c>
      <c r="AH99" s="31">
        <v>36.951000579999999</v>
      </c>
      <c r="AI99" s="31">
        <v>308.61914999999999</v>
      </c>
      <c r="AJ99" s="31">
        <v>543.38940000000002</v>
      </c>
      <c r="AK99" s="31">
        <v>30.566399999999998</v>
      </c>
      <c r="AL99" s="31">
        <v>320.06164999999999</v>
      </c>
      <c r="AM99" s="31">
        <v>165.12135445000001</v>
      </c>
      <c r="AN99" s="31">
        <v>33.093699999999998</v>
      </c>
      <c r="AO99" s="32">
        <v>10.666400000000001</v>
      </c>
      <c r="AP99" s="31">
        <v>21.153700000000001</v>
      </c>
      <c r="AQ99" s="31">
        <v>27.064</v>
      </c>
      <c r="AR99" s="31">
        <v>113.83794999999999</v>
      </c>
      <c r="AS99" s="31">
        <v>6.4873999999999992</v>
      </c>
      <c r="AT99" s="31">
        <v>23.277475759999998</v>
      </c>
      <c r="AU99" s="31">
        <v>39.421900000000001</v>
      </c>
      <c r="AV99" s="31">
        <v>3.5621</v>
      </c>
      <c r="AW99" s="31">
        <v>24.646149999999999</v>
      </c>
      <c r="AX99" s="31">
        <v>1.1541999999999999</v>
      </c>
      <c r="AY99" s="31">
        <f t="shared" si="51"/>
        <v>1764.5654528575003</v>
      </c>
      <c r="AZ99" s="33">
        <f t="shared" si="52"/>
        <v>0.17645654528575003</v>
      </c>
      <c r="BA99" s="33">
        <f t="shared" si="53"/>
        <v>99.692575545285749</v>
      </c>
      <c r="BB99" s="33">
        <f t="shared" si="54"/>
        <v>99.737014327318136</v>
      </c>
      <c r="BC99" s="33">
        <f t="shared" si="55"/>
        <v>100.12147128186992</v>
      </c>
      <c r="BD99" s="51">
        <f t="shared" si="56"/>
        <v>101.36570047386992</v>
      </c>
      <c r="BE99" s="22">
        <f t="shared" si="57"/>
        <v>17.766973646992419</v>
      </c>
      <c r="BF99" s="20">
        <f t="shared" si="58"/>
        <v>60.698507396815145</v>
      </c>
      <c r="BG99" s="20">
        <f t="shared" si="59"/>
        <v>56.6774890113551</v>
      </c>
      <c r="BH99" s="20">
        <f t="shared" si="60"/>
        <v>454.01704564602886</v>
      </c>
      <c r="BI99" s="20">
        <f t="shared" si="61"/>
        <v>606.69382988204461</v>
      </c>
      <c r="BJ99" s="20">
        <f t="shared" si="62"/>
        <v>33.427417901017897</v>
      </c>
      <c r="BK99" s="20">
        <f t="shared" si="63"/>
        <v>378.50705515863956</v>
      </c>
      <c r="BL99" s="20">
        <f t="shared" si="64"/>
        <v>223.04596903452097</v>
      </c>
      <c r="BM99" s="20">
        <f t="shared" si="65"/>
        <v>42.027379770541586</v>
      </c>
      <c r="BN99" s="20">
        <f t="shared" si="66"/>
        <v>15.258740645383506</v>
      </c>
      <c r="BO99" s="20">
        <f t="shared" si="67"/>
        <v>28.435524440619623</v>
      </c>
      <c r="BP99" s="20">
        <f t="shared" si="68"/>
        <v>33.878339218833602</v>
      </c>
      <c r="BQ99" s="20">
        <f t="shared" si="69"/>
        <v>141.7009942098822</v>
      </c>
      <c r="BR99" s="20">
        <f t="shared" si="70"/>
        <v>6.9883817076113708</v>
      </c>
      <c r="BS99" s="20">
        <f t="shared" si="71"/>
        <v>27.299212267378877</v>
      </c>
      <c r="BT99" s="20">
        <f t="shared" si="72"/>
        <v>48.459487416083412</v>
      </c>
      <c r="BU99" s="20">
        <f t="shared" si="73"/>
        <v>4.0533436756048582</v>
      </c>
      <c r="BV99" s="20">
        <f t="shared" si="74"/>
        <v>28.74700690515807</v>
      </c>
      <c r="BW99" s="20">
        <f t="shared" si="75"/>
        <v>1.2705752468176277</v>
      </c>
      <c r="BX99" s="21">
        <f t="shared" si="76"/>
        <v>2208.9532731813301</v>
      </c>
      <c r="BY99" s="23">
        <f t="shared" si="77"/>
        <v>0.22089532731813302</v>
      </c>
    </row>
    <row r="100" spans="1:77" s="2" customFormat="1" x14ac:dyDescent="0.25">
      <c r="A100" s="190" t="s">
        <v>459</v>
      </c>
      <c r="B100" s="78" t="s">
        <v>173</v>
      </c>
      <c r="C100" s="169" t="s">
        <v>282</v>
      </c>
      <c r="D100" s="74">
        <v>47.075839999999999</v>
      </c>
      <c r="E100" s="74">
        <v>-120.327724</v>
      </c>
      <c r="F100" s="176" t="s">
        <v>325</v>
      </c>
      <c r="G100" s="68" t="s">
        <v>73</v>
      </c>
      <c r="H100" s="7">
        <v>54.014172000000002</v>
      </c>
      <c r="I100" s="5">
        <v>14.1211395</v>
      </c>
      <c r="J100" s="5">
        <v>11.392352000000001</v>
      </c>
      <c r="K100" s="5">
        <v>8.4387939999999997</v>
      </c>
      <c r="L100" s="5">
        <v>4.7635624999999999</v>
      </c>
      <c r="M100" s="5">
        <v>2.8994300000000002</v>
      </c>
      <c r="N100" s="5">
        <v>1.2905149999999999</v>
      </c>
      <c r="O100" s="6">
        <v>1.7477175</v>
      </c>
      <c r="P100" s="6">
        <v>0.1905425</v>
      </c>
      <c r="Q100" s="6">
        <v>0.31332550000000003</v>
      </c>
      <c r="R100" s="5">
        <v>0.44895003620588797</v>
      </c>
      <c r="S100" s="83">
        <f t="shared" si="39"/>
        <v>99.171550500000009</v>
      </c>
      <c r="T100" s="7">
        <f t="shared" si="78"/>
        <v>54.465390253225898</v>
      </c>
      <c r="U100" s="5">
        <f t="shared" si="79"/>
        <v>14.239103279927038</v>
      </c>
      <c r="V100" s="5">
        <f t="shared" si="80"/>
        <v>11.487520304525239</v>
      </c>
      <c r="W100" s="5">
        <f t="shared" si="81"/>
        <v>8.5092891635288073</v>
      </c>
      <c r="X100" s="5">
        <f t="shared" si="82"/>
        <v>4.8033558777524608</v>
      </c>
      <c r="Y100" s="5">
        <f t="shared" si="83"/>
        <v>2.9236509718581036</v>
      </c>
      <c r="Z100" s="5">
        <f t="shared" si="84"/>
        <v>1.301295576698682</v>
      </c>
      <c r="AA100" s="5">
        <f t="shared" si="85"/>
        <v>1.7623174097696495</v>
      </c>
      <c r="AB100" s="5">
        <f t="shared" si="86"/>
        <v>0.19213423511009842</v>
      </c>
      <c r="AC100" s="5">
        <f t="shared" si="87"/>
        <v>0.31594292760402087</v>
      </c>
      <c r="AD100" s="8">
        <f t="shared" si="88"/>
        <v>100</v>
      </c>
      <c r="AE100" s="4"/>
      <c r="AF100" s="35">
        <v>10.802152727900001</v>
      </c>
      <c r="AG100" s="31">
        <v>39.338956799999998</v>
      </c>
      <c r="AH100" s="31">
        <v>36.170502679999998</v>
      </c>
      <c r="AI100" s="31">
        <v>308.94749999999999</v>
      </c>
      <c r="AJ100" s="31">
        <v>576.17465000000004</v>
      </c>
      <c r="AK100" s="31">
        <v>31.969350000000002</v>
      </c>
      <c r="AL100" s="31">
        <v>318.89749999999998</v>
      </c>
      <c r="AM100" s="31">
        <v>165.50312600000001</v>
      </c>
      <c r="AN100" s="31">
        <v>33.093699999999998</v>
      </c>
      <c r="AO100" s="32">
        <v>10.4077</v>
      </c>
      <c r="AP100" s="31">
        <v>21.034300000000002</v>
      </c>
      <c r="AQ100" s="31">
        <v>23.81035</v>
      </c>
      <c r="AR100" s="31">
        <v>112.11660000000001</v>
      </c>
      <c r="AS100" s="31">
        <v>7.7311499999999995</v>
      </c>
      <c r="AT100" s="31">
        <v>19.96403024</v>
      </c>
      <c r="AU100" s="31">
        <v>42.347200000000001</v>
      </c>
      <c r="AV100" s="31">
        <v>3.3133500000000002</v>
      </c>
      <c r="AW100" s="31">
        <v>23.3626</v>
      </c>
      <c r="AX100" s="31">
        <v>1.6119000000000001</v>
      </c>
      <c r="AY100" s="31">
        <f t="shared" si="51"/>
        <v>1786.5966184479</v>
      </c>
      <c r="AZ100" s="33">
        <f t="shared" si="52"/>
        <v>0.17865966184479001</v>
      </c>
      <c r="BA100" s="33">
        <f t="shared" si="53"/>
        <v>99.350210161844799</v>
      </c>
      <c r="BB100" s="33">
        <f t="shared" si="54"/>
        <v>99.394682677554343</v>
      </c>
      <c r="BC100" s="33">
        <f t="shared" si="55"/>
        <v>99.843632713760229</v>
      </c>
      <c r="BD100" s="51">
        <f t="shared" si="56"/>
        <v>101.10818378576023</v>
      </c>
      <c r="BE100" s="22">
        <f t="shared" si="57"/>
        <v>13.746019933595795</v>
      </c>
      <c r="BF100" s="20">
        <f t="shared" si="58"/>
        <v>57.496795156796679</v>
      </c>
      <c r="BG100" s="20">
        <f t="shared" si="59"/>
        <v>55.480318151127321</v>
      </c>
      <c r="BH100" s="20">
        <f t="shared" si="60"/>
        <v>454.500089219112</v>
      </c>
      <c r="BI100" s="20">
        <f t="shared" si="61"/>
        <v>643.298535248289</v>
      </c>
      <c r="BJ100" s="20">
        <f t="shared" si="62"/>
        <v>34.961684152334151</v>
      </c>
      <c r="BK100" s="20">
        <f t="shared" si="63"/>
        <v>377.13032355626569</v>
      </c>
      <c r="BL100" s="20">
        <f t="shared" si="64"/>
        <v>223.56166614470513</v>
      </c>
      <c r="BM100" s="20">
        <f t="shared" si="65"/>
        <v>42.027379770541586</v>
      </c>
      <c r="BN100" s="20">
        <f t="shared" si="66"/>
        <v>14.888659249133532</v>
      </c>
      <c r="BO100" s="20">
        <f t="shared" si="67"/>
        <v>28.27502289156627</v>
      </c>
      <c r="BP100" s="20">
        <f t="shared" si="68"/>
        <v>29.805465349510591</v>
      </c>
      <c r="BQ100" s="20">
        <f t="shared" si="69"/>
        <v>139.55832556218448</v>
      </c>
      <c r="BR100" s="20">
        <f t="shared" si="70"/>
        <v>8.3281788141319559</v>
      </c>
      <c r="BS100" s="20">
        <f t="shared" si="71"/>
        <v>23.413290377931034</v>
      </c>
      <c r="BT100" s="20">
        <f t="shared" si="72"/>
        <v>52.055421111269816</v>
      </c>
      <c r="BU100" s="20">
        <f t="shared" si="73"/>
        <v>3.7702889496547987</v>
      </c>
      <c r="BV100" s="20">
        <f t="shared" si="74"/>
        <v>27.249887853577373</v>
      </c>
      <c r="BW100" s="20">
        <f t="shared" si="75"/>
        <v>1.7744240515901357</v>
      </c>
      <c r="BX100" s="21">
        <f t="shared" si="76"/>
        <v>2231.3217755433179</v>
      </c>
      <c r="BY100" s="23">
        <f t="shared" si="77"/>
        <v>0.22313217755433179</v>
      </c>
    </row>
    <row r="101" spans="1:77" x14ac:dyDescent="0.25">
      <c r="A101" s="190" t="s">
        <v>434</v>
      </c>
      <c r="B101" s="78" t="s">
        <v>174</v>
      </c>
      <c r="C101" s="169" t="s">
        <v>282</v>
      </c>
      <c r="D101" s="74">
        <v>47.083475999999997</v>
      </c>
      <c r="E101" s="74">
        <v>-120.33121</v>
      </c>
      <c r="F101" s="171" t="s">
        <v>324</v>
      </c>
      <c r="G101" s="68" t="s">
        <v>74</v>
      </c>
      <c r="H101" s="7">
        <v>53.509905999999994</v>
      </c>
      <c r="I101" s="5">
        <v>14.351979499999999</v>
      </c>
      <c r="J101" s="5">
        <v>11.124696999999999</v>
      </c>
      <c r="K101" s="5">
        <v>9.1099214999999987</v>
      </c>
      <c r="L101" s="5">
        <v>5.1839500000000003</v>
      </c>
      <c r="M101" s="5">
        <v>2.7906765</v>
      </c>
      <c r="N101" s="5">
        <v>1.1246485000000002</v>
      </c>
      <c r="O101" s="6">
        <v>1.7511004999999999</v>
      </c>
      <c r="P101" s="6">
        <v>0.18905</v>
      </c>
      <c r="Q101" s="6">
        <v>0.27412250000000005</v>
      </c>
      <c r="R101" s="5">
        <v>0.58227085633979436</v>
      </c>
      <c r="S101" s="83">
        <f t="shared" si="39"/>
        <v>99.410052000000007</v>
      </c>
      <c r="T101" s="7">
        <f t="shared" si="78"/>
        <v>53.827460023861562</v>
      </c>
      <c r="U101" s="5">
        <f t="shared" si="79"/>
        <v>14.43715118467094</v>
      </c>
      <c r="V101" s="5">
        <f t="shared" si="80"/>
        <v>11.190716407632499</v>
      </c>
      <c r="W101" s="5">
        <f t="shared" si="81"/>
        <v>9.1639842417545445</v>
      </c>
      <c r="X101" s="5">
        <f t="shared" si="82"/>
        <v>5.2147141015477985</v>
      </c>
      <c r="Y101" s="5">
        <f t="shared" si="83"/>
        <v>2.8072377429195989</v>
      </c>
      <c r="Z101" s="5">
        <f t="shared" si="84"/>
        <v>1.1313227157350245</v>
      </c>
      <c r="AA101" s="5">
        <f t="shared" si="85"/>
        <v>1.761492389119764</v>
      </c>
      <c r="AB101" s="5">
        <f t="shared" si="86"/>
        <v>0.190171915411532</v>
      </c>
      <c r="AC101" s="5">
        <f t="shared" si="87"/>
        <v>0.27574927734672144</v>
      </c>
      <c r="AD101" s="8">
        <f t="shared" si="88"/>
        <v>100</v>
      </c>
      <c r="AE101" s="4"/>
      <c r="AF101" s="35">
        <v>15.175094334700002</v>
      </c>
      <c r="AG101" s="31">
        <v>50.0168192</v>
      </c>
      <c r="AH101" s="31">
        <v>38.53429632000001</v>
      </c>
      <c r="AI101" s="31">
        <v>313.7235</v>
      </c>
      <c r="AJ101" s="31">
        <v>450.73500000000001</v>
      </c>
      <c r="AK101" s="31">
        <v>24.457099999999997</v>
      </c>
      <c r="AL101" s="31">
        <v>318.11144999999999</v>
      </c>
      <c r="AM101" s="31">
        <v>153.77138944999999</v>
      </c>
      <c r="AN101" s="31">
        <v>32.307649999999995</v>
      </c>
      <c r="AO101" s="32">
        <v>10.736049999999999</v>
      </c>
      <c r="AP101" s="31">
        <v>20.80545</v>
      </c>
      <c r="AQ101" s="31">
        <v>34.05885</v>
      </c>
      <c r="AR101" s="31">
        <v>109.22114999999999</v>
      </c>
      <c r="AS101" s="31">
        <v>5.0048500000000002</v>
      </c>
      <c r="AT101" s="31">
        <v>22.433484919999998</v>
      </c>
      <c r="AU101" s="31">
        <v>36.685649999999995</v>
      </c>
      <c r="AV101" s="31">
        <v>1.7114</v>
      </c>
      <c r="AW101" s="31">
        <v>21.760650000000002</v>
      </c>
      <c r="AX101" s="31">
        <v>2.19895</v>
      </c>
      <c r="AY101" s="31">
        <f t="shared" si="51"/>
        <v>1661.4487842246997</v>
      </c>
      <c r="AZ101" s="33">
        <f t="shared" si="52"/>
        <v>0.16614487842246997</v>
      </c>
      <c r="BA101" s="33">
        <f t="shared" si="53"/>
        <v>99.576196878422479</v>
      </c>
      <c r="BB101" s="33">
        <f t="shared" si="54"/>
        <v>99.619696256572524</v>
      </c>
      <c r="BC101" s="33">
        <f t="shared" si="55"/>
        <v>100.20196711291231</v>
      </c>
      <c r="BD101" s="51">
        <f t="shared" si="56"/>
        <v>101.43680847991232</v>
      </c>
      <c r="BE101" s="22">
        <f t="shared" si="57"/>
        <v>19.310701715984283</v>
      </c>
      <c r="BF101" s="20">
        <f t="shared" si="58"/>
        <v>73.10328086628202</v>
      </c>
      <c r="BG101" s="20">
        <f t="shared" si="59"/>
        <v>59.106035613531468</v>
      </c>
      <c r="BH101" s="20">
        <f t="shared" si="60"/>
        <v>461.52617755486636</v>
      </c>
      <c r="BI101" s="20">
        <f t="shared" si="61"/>
        <v>503.2452664919179</v>
      </c>
      <c r="BJ101" s="20">
        <f t="shared" si="62"/>
        <v>26.746286849186845</v>
      </c>
      <c r="BK101" s="20">
        <f t="shared" si="63"/>
        <v>376.20073555124401</v>
      </c>
      <c r="BL101" s="20">
        <f t="shared" si="64"/>
        <v>207.71443332634291</v>
      </c>
      <c r="BM101" s="20">
        <f t="shared" si="65"/>
        <v>41.029134730892515</v>
      </c>
      <c r="BN101" s="20">
        <f t="shared" si="66"/>
        <v>15.358377944373879</v>
      </c>
      <c r="BO101" s="20">
        <f t="shared" si="67"/>
        <v>27.967394922547335</v>
      </c>
      <c r="BP101" s="20">
        <f t="shared" si="68"/>
        <v>42.634395274289488</v>
      </c>
      <c r="BQ101" s="20">
        <f t="shared" si="69"/>
        <v>135.95418350160622</v>
      </c>
      <c r="BR101" s="20">
        <f t="shared" si="70"/>
        <v>5.3913435566388346</v>
      </c>
      <c r="BS101" s="20">
        <f t="shared" si="71"/>
        <v>26.309401974783672</v>
      </c>
      <c r="BT101" s="20">
        <f t="shared" si="72"/>
        <v>45.095943993715174</v>
      </c>
      <c r="BU101" s="20">
        <f t="shared" si="73"/>
        <v>1.9474165145364124</v>
      </c>
      <c r="BV101" s="20">
        <f t="shared" si="74"/>
        <v>25.381390432612317</v>
      </c>
      <c r="BW101" s="20">
        <f t="shared" si="75"/>
        <v>2.4206649098853084</v>
      </c>
      <c r="BX101" s="21">
        <f t="shared" si="76"/>
        <v>2096.4425657252368</v>
      </c>
      <c r="BY101" s="23">
        <f t="shared" si="77"/>
        <v>0.20964425657252367</v>
      </c>
    </row>
    <row r="102" spans="1:77" x14ac:dyDescent="0.25">
      <c r="A102" s="190" t="s">
        <v>384</v>
      </c>
      <c r="B102" s="78" t="s">
        <v>175</v>
      </c>
      <c r="C102" s="169" t="s">
        <v>304</v>
      </c>
      <c r="D102" s="74">
        <v>47.083595000000003</v>
      </c>
      <c r="E102" s="74">
        <v>-120.321324</v>
      </c>
      <c r="F102" s="171" t="s">
        <v>324</v>
      </c>
      <c r="G102" s="68" t="s">
        <v>73</v>
      </c>
      <c r="H102" s="7">
        <v>53.275782499999998</v>
      </c>
      <c r="I102" s="5">
        <v>14.2463105</v>
      </c>
      <c r="J102" s="5">
        <v>11.316334000000001</v>
      </c>
      <c r="K102" s="5">
        <v>9.1550945000000006</v>
      </c>
      <c r="L102" s="5">
        <v>4.6963004999999995</v>
      </c>
      <c r="M102" s="5">
        <v>2.7700799999999997</v>
      </c>
      <c r="N102" s="5">
        <v>1.0668390000000001</v>
      </c>
      <c r="O102" s="6">
        <v>1.7596574999999999</v>
      </c>
      <c r="P102" s="6">
        <v>0.19084100000000001</v>
      </c>
      <c r="Q102" s="6">
        <v>0.26486899999999997</v>
      </c>
      <c r="R102" s="5">
        <v>1.2182993535554747</v>
      </c>
      <c r="S102" s="83">
        <f t="shared" si="39"/>
        <v>98.742108500000001</v>
      </c>
      <c r="T102" s="7">
        <f t="shared" si="78"/>
        <v>53.954471207185129</v>
      </c>
      <c r="U102" s="5">
        <f t="shared" si="79"/>
        <v>14.427796526139606</v>
      </c>
      <c r="V102" s="5">
        <f t="shared" si="80"/>
        <v>11.460494587271246</v>
      </c>
      <c r="W102" s="5">
        <f t="shared" si="81"/>
        <v>9.2717227118965155</v>
      </c>
      <c r="X102" s="5">
        <f t="shared" si="82"/>
        <v>4.7561274225777748</v>
      </c>
      <c r="Y102" s="5">
        <f t="shared" si="83"/>
        <v>2.8053684918020556</v>
      </c>
      <c r="Z102" s="5">
        <f t="shared" si="84"/>
        <v>1.0804296325108351</v>
      </c>
      <c r="AA102" s="5">
        <f t="shared" si="85"/>
        <v>1.7820740581005516</v>
      </c>
      <c r="AB102" s="5">
        <f t="shared" si="86"/>
        <v>0.19327215399699513</v>
      </c>
      <c r="AC102" s="5">
        <f t="shared" si="87"/>
        <v>0.2682432085192914</v>
      </c>
      <c r="AD102" s="8">
        <f t="shared" si="88"/>
        <v>100</v>
      </c>
      <c r="AE102" s="4"/>
      <c r="AF102" s="35">
        <v>15.9146539996</v>
      </c>
      <c r="AG102" s="31">
        <v>52.604774400000004</v>
      </c>
      <c r="AH102" s="31">
        <v>38.734995780000006</v>
      </c>
      <c r="AI102" s="31">
        <v>316.36025000000001</v>
      </c>
      <c r="AJ102" s="31">
        <v>455.68015000000003</v>
      </c>
      <c r="AK102" s="31">
        <v>23.312850000000001</v>
      </c>
      <c r="AL102" s="31">
        <v>315.5145</v>
      </c>
      <c r="AM102" s="31">
        <v>153.54439015</v>
      </c>
      <c r="AN102" s="31">
        <v>32.078800000000001</v>
      </c>
      <c r="AO102" s="32">
        <v>10.367900000000001</v>
      </c>
      <c r="AP102" s="31">
        <v>20.86515</v>
      </c>
      <c r="AQ102" s="31">
        <v>35.989150000000002</v>
      </c>
      <c r="AR102" s="31">
        <v>110.3455</v>
      </c>
      <c r="AS102" s="31">
        <v>6.8953499999999996</v>
      </c>
      <c r="AT102" s="31">
        <v>21.839565439999998</v>
      </c>
      <c r="AU102" s="31">
        <v>35.481699999999996</v>
      </c>
      <c r="AV102" s="31">
        <v>2.0695999999999999</v>
      </c>
      <c r="AW102" s="31">
        <v>23.03425</v>
      </c>
      <c r="AX102" s="31">
        <v>0.25869999999999999</v>
      </c>
      <c r="AY102" s="31">
        <f t="shared" si="51"/>
        <v>1670.8922297696001</v>
      </c>
      <c r="AZ102" s="33">
        <f t="shared" si="52"/>
        <v>0.16708922297696002</v>
      </c>
      <c r="BA102" s="33">
        <f t="shared" si="53"/>
        <v>98.909197722976955</v>
      </c>
      <c r="BB102" s="33">
        <f t="shared" si="54"/>
        <v>98.953002616393874</v>
      </c>
      <c r="BC102" s="33">
        <f t="shared" si="55"/>
        <v>100.17130196994935</v>
      </c>
      <c r="BD102" s="51">
        <f t="shared" si="56"/>
        <v>101.42741504394935</v>
      </c>
      <c r="BE102" s="22">
        <f t="shared" si="57"/>
        <v>20.251810599729453</v>
      </c>
      <c r="BF102" s="20">
        <f t="shared" si="58"/>
        <v>76.885768814955</v>
      </c>
      <c r="BG102" s="20">
        <f t="shared" si="59"/>
        <v>59.413879549018603</v>
      </c>
      <c r="BH102" s="20">
        <f t="shared" si="60"/>
        <v>465.40516382356412</v>
      </c>
      <c r="BI102" s="20">
        <f t="shared" si="61"/>
        <v>508.76652250618906</v>
      </c>
      <c r="BJ102" s="20">
        <f t="shared" si="62"/>
        <v>25.494934942084942</v>
      </c>
      <c r="BK102" s="20">
        <f t="shared" si="63"/>
        <v>373.12956505364076</v>
      </c>
      <c r="BL102" s="20">
        <f t="shared" si="64"/>
        <v>207.40780261217935</v>
      </c>
      <c r="BM102" s="20">
        <f t="shared" si="65"/>
        <v>40.738506428209888</v>
      </c>
      <c r="BN102" s="20">
        <f t="shared" si="66"/>
        <v>14.83172364971046</v>
      </c>
      <c r="BO102" s="20">
        <f t="shared" si="67"/>
        <v>28.047645697074014</v>
      </c>
      <c r="BP102" s="20">
        <f t="shared" si="68"/>
        <v>45.050717997985714</v>
      </c>
      <c r="BQ102" s="20">
        <f t="shared" si="69"/>
        <v>137.35373007495792</v>
      </c>
      <c r="BR102" s="20">
        <f t="shared" si="70"/>
        <v>7.4278351585501232</v>
      </c>
      <c r="BS102" s="20">
        <f t="shared" si="71"/>
        <v>25.612868805920378</v>
      </c>
      <c r="BT102" s="20">
        <f t="shared" si="72"/>
        <v>43.615984887873154</v>
      </c>
      <c r="BU102" s="20">
        <f t="shared" si="73"/>
        <v>2.3550153199044983</v>
      </c>
      <c r="BV102" s="20">
        <f t="shared" si="74"/>
        <v>26.866903910149752</v>
      </c>
      <c r="BW102" s="20">
        <f t="shared" si="75"/>
        <v>0.28478410704533036</v>
      </c>
      <c r="BX102" s="21">
        <f t="shared" si="76"/>
        <v>2108.9411639387417</v>
      </c>
      <c r="BY102" s="23">
        <f t="shared" si="77"/>
        <v>0.21089411639387418</v>
      </c>
    </row>
    <row r="103" spans="1:77" x14ac:dyDescent="0.25">
      <c r="A103" s="190" t="s">
        <v>437</v>
      </c>
      <c r="B103" s="78" t="s">
        <v>176</v>
      </c>
      <c r="C103" s="169" t="s">
        <v>304</v>
      </c>
      <c r="D103" s="74">
        <v>47.084983999999999</v>
      </c>
      <c r="E103" s="74">
        <v>-120.316187</v>
      </c>
      <c r="F103" s="176" t="s">
        <v>325</v>
      </c>
      <c r="G103" s="68" t="s">
        <v>73</v>
      </c>
      <c r="H103" s="7">
        <v>54.065514</v>
      </c>
      <c r="I103" s="5">
        <v>14.164123500000001</v>
      </c>
      <c r="J103" s="5">
        <v>11.229072500000001</v>
      </c>
      <c r="K103" s="5">
        <v>8.5459554999999998</v>
      </c>
      <c r="L103" s="5">
        <v>4.6286405000000004</v>
      </c>
      <c r="M103" s="5">
        <v>2.8809230000000001</v>
      </c>
      <c r="N103" s="5">
        <v>1.2950920000000001</v>
      </c>
      <c r="O103" s="6">
        <v>1.7457274999999999</v>
      </c>
      <c r="P103" s="6">
        <v>0.189249</v>
      </c>
      <c r="Q103" s="6">
        <v>0.30835050000000003</v>
      </c>
      <c r="R103" s="5">
        <v>0.68272095332666527</v>
      </c>
      <c r="S103" s="83">
        <f t="shared" si="39"/>
        <v>99.052648000000005</v>
      </c>
      <c r="T103" s="7">
        <f t="shared" si="78"/>
        <v>54.582603384818142</v>
      </c>
      <c r="U103" s="5">
        <f t="shared" si="79"/>
        <v>14.299590960960479</v>
      </c>
      <c r="V103" s="5">
        <f t="shared" si="80"/>
        <v>11.336468763560971</v>
      </c>
      <c r="W103" s="5">
        <f t="shared" si="81"/>
        <v>8.6276900946656152</v>
      </c>
      <c r="X103" s="5">
        <f t="shared" si="82"/>
        <v>4.6729094006653922</v>
      </c>
      <c r="Y103" s="5">
        <f t="shared" si="83"/>
        <v>2.9084765103907166</v>
      </c>
      <c r="Z103" s="5">
        <f t="shared" si="84"/>
        <v>1.307478422989762</v>
      </c>
      <c r="AA103" s="5">
        <f t="shared" si="85"/>
        <v>1.7624238576640572</v>
      </c>
      <c r="AB103" s="5">
        <f t="shared" si="86"/>
        <v>0.19105900126970859</v>
      </c>
      <c r="AC103" s="5">
        <f t="shared" si="87"/>
        <v>0.31129960301515613</v>
      </c>
      <c r="AD103" s="8">
        <f t="shared" si="88"/>
        <v>100</v>
      </c>
      <c r="AE103" s="4"/>
      <c r="AF103" s="35">
        <v>11.8444639945</v>
      </c>
      <c r="AG103" s="31">
        <v>41.825023999999999</v>
      </c>
      <c r="AH103" s="31">
        <v>36.404652049999996</v>
      </c>
      <c r="AI103" s="31">
        <v>304.34064999999998</v>
      </c>
      <c r="AJ103" s="31">
        <v>548.25495000000001</v>
      </c>
      <c r="AK103" s="31">
        <v>31.242999999999999</v>
      </c>
      <c r="AL103" s="31">
        <v>318.54924999999997</v>
      </c>
      <c r="AM103" s="31">
        <v>164.83244624999998</v>
      </c>
      <c r="AN103" s="31">
        <v>32.715600000000002</v>
      </c>
      <c r="AO103" s="32">
        <v>10.865399999999999</v>
      </c>
      <c r="AP103" s="31">
        <v>21.342749999999999</v>
      </c>
      <c r="AQ103" s="31">
        <v>24.327749999999998</v>
      </c>
      <c r="AR103" s="31">
        <v>113.14144999999999</v>
      </c>
      <c r="AS103" s="31">
        <v>7.0545499999999999</v>
      </c>
      <c r="AT103" s="31">
        <v>22.996145479999999</v>
      </c>
      <c r="AU103" s="31">
        <v>41.819850000000002</v>
      </c>
      <c r="AV103" s="31">
        <v>3.5819999999999999</v>
      </c>
      <c r="AW103" s="31">
        <v>23.840199999999999</v>
      </c>
      <c r="AX103" s="31">
        <v>1.8606500000000001</v>
      </c>
      <c r="AY103" s="31">
        <f t="shared" si="51"/>
        <v>1760.8407817745003</v>
      </c>
      <c r="AZ103" s="33">
        <f t="shared" si="52"/>
        <v>0.17608407817745003</v>
      </c>
      <c r="BA103" s="33">
        <f t="shared" si="53"/>
        <v>99.228732078177458</v>
      </c>
      <c r="BB103" s="33">
        <f t="shared" si="54"/>
        <v>99.272888723546998</v>
      </c>
      <c r="BC103" s="33">
        <f t="shared" si="55"/>
        <v>99.955609676873664</v>
      </c>
      <c r="BD103" s="51">
        <f t="shared" si="56"/>
        <v>101.20203672437367</v>
      </c>
      <c r="BE103" s="22">
        <f t="shared" si="57"/>
        <v>15.072388094517033</v>
      </c>
      <c r="BF103" s="20">
        <f t="shared" si="58"/>
        <v>61.130366257096703</v>
      </c>
      <c r="BG103" s="20">
        <f t="shared" si="59"/>
        <v>55.839469409195651</v>
      </c>
      <c r="BH103" s="20">
        <f t="shared" si="60"/>
        <v>447.72284151191553</v>
      </c>
      <c r="BI103" s="20">
        <f t="shared" si="61"/>
        <v>612.12621256006992</v>
      </c>
      <c r="BJ103" s="20">
        <f t="shared" si="62"/>
        <v>34.167347724347721</v>
      </c>
      <c r="BK103" s="20">
        <f t="shared" si="63"/>
        <v>376.71848076923078</v>
      </c>
      <c r="BL103" s="20">
        <f t="shared" si="64"/>
        <v>222.65571176194911</v>
      </c>
      <c r="BM103" s="20">
        <f t="shared" si="65"/>
        <v>41.547211270457233</v>
      </c>
      <c r="BN103" s="20">
        <f t="shared" si="66"/>
        <v>15.543418642498867</v>
      </c>
      <c r="BO103" s="20">
        <f t="shared" si="67"/>
        <v>28.689651893287436</v>
      </c>
      <c r="BP103" s="20">
        <f t="shared" si="68"/>
        <v>30.453139481635347</v>
      </c>
      <c r="BQ103" s="20">
        <f t="shared" si="69"/>
        <v>140.83401845647847</v>
      </c>
      <c r="BR103" s="20">
        <f t="shared" si="70"/>
        <v>7.5993291881847584</v>
      </c>
      <c r="BS103" s="20">
        <f t="shared" si="71"/>
        <v>26.969275503180477</v>
      </c>
      <c r="BT103" s="20">
        <f t="shared" si="72"/>
        <v>51.40717456077703</v>
      </c>
      <c r="BU103" s="20">
        <f t="shared" si="73"/>
        <v>4.075988053680863</v>
      </c>
      <c r="BV103" s="20">
        <f t="shared" si="74"/>
        <v>27.806955407653913</v>
      </c>
      <c r="BW103" s="20">
        <f t="shared" si="75"/>
        <v>2.048254923749107</v>
      </c>
      <c r="BX103" s="21">
        <f t="shared" si="76"/>
        <v>2202.4072354699056</v>
      </c>
      <c r="BY103" s="23">
        <f t="shared" si="77"/>
        <v>0.22024072354699056</v>
      </c>
    </row>
    <row r="104" spans="1:77" x14ac:dyDescent="0.25">
      <c r="A104" s="190" t="s">
        <v>462</v>
      </c>
      <c r="B104" s="78" t="s">
        <v>177</v>
      </c>
      <c r="C104" s="169" t="s">
        <v>279</v>
      </c>
      <c r="D104" s="74">
        <v>47.070419000000001</v>
      </c>
      <c r="E104" s="74">
        <v>-120.31857599999999</v>
      </c>
      <c r="F104" s="172" t="s">
        <v>323</v>
      </c>
      <c r="G104" s="68" t="s">
        <v>73</v>
      </c>
      <c r="H104" s="7">
        <v>53.617863500000006</v>
      </c>
      <c r="I104" s="5">
        <v>14.1177565</v>
      </c>
      <c r="J104" s="5">
        <v>11.331756499999999</v>
      </c>
      <c r="K104" s="5">
        <v>8.8073420000000002</v>
      </c>
      <c r="L104" s="5">
        <v>4.7176929999999997</v>
      </c>
      <c r="M104" s="5">
        <v>2.8429140000000004</v>
      </c>
      <c r="N104" s="5">
        <v>1.2158899999999999</v>
      </c>
      <c r="O104" s="6">
        <v>1.8201535</v>
      </c>
      <c r="P104" s="6">
        <v>0.19900000000000001</v>
      </c>
      <c r="Q104" s="6">
        <v>0.3165095</v>
      </c>
      <c r="R104" s="5">
        <v>0.55865921787715478</v>
      </c>
      <c r="S104" s="83">
        <f t="shared" si="39"/>
        <v>98.986878500000003</v>
      </c>
      <c r="T104" s="7">
        <f t="shared" si="78"/>
        <v>54.166637348807811</v>
      </c>
      <c r="U104" s="5">
        <f t="shared" si="79"/>
        <v>14.262250425444014</v>
      </c>
      <c r="V104" s="5">
        <f t="shared" si="80"/>
        <v>11.447735974420082</v>
      </c>
      <c r="W104" s="5">
        <f t="shared" si="81"/>
        <v>8.897484326672652</v>
      </c>
      <c r="X104" s="5">
        <f t="shared" si="82"/>
        <v>4.7659781493160223</v>
      </c>
      <c r="Y104" s="5">
        <f t="shared" si="83"/>
        <v>2.8720109605234199</v>
      </c>
      <c r="Z104" s="5">
        <f t="shared" si="84"/>
        <v>1.2283345211254439</v>
      </c>
      <c r="AA104" s="5">
        <f t="shared" si="85"/>
        <v>1.8387826018778843</v>
      </c>
      <c r="AB104" s="5">
        <f t="shared" si="86"/>
        <v>0.20103674650170933</v>
      </c>
      <c r="AC104" s="5">
        <f t="shared" si="87"/>
        <v>0.31974894531096865</v>
      </c>
      <c r="AD104" s="8">
        <f t="shared" si="88"/>
        <v>100</v>
      </c>
      <c r="AE104" s="4"/>
      <c r="AF104" s="35">
        <v>16.376846845199999</v>
      </c>
      <c r="AG104" s="31">
        <v>43.699763200000007</v>
      </c>
      <c r="AH104" s="31">
        <v>39.392844009999997</v>
      </c>
      <c r="AI104" s="31">
        <v>307.72364999999996</v>
      </c>
      <c r="AJ104" s="31">
        <v>502.08695</v>
      </c>
      <c r="AK104" s="31">
        <v>28.088850000000001</v>
      </c>
      <c r="AL104" s="31">
        <v>318.6388</v>
      </c>
      <c r="AM104" s="31">
        <v>163.15058779999998</v>
      </c>
      <c r="AN104" s="31">
        <v>33.561349999999997</v>
      </c>
      <c r="AO104" s="32">
        <v>10.95495</v>
      </c>
      <c r="AP104" s="31">
        <v>21.58155</v>
      </c>
      <c r="AQ104" s="31">
        <v>30.646000000000001</v>
      </c>
      <c r="AR104" s="31">
        <v>114.55435</v>
      </c>
      <c r="AS104" s="31">
        <v>6.3480999999999996</v>
      </c>
      <c r="AT104" s="31">
        <v>22.746074119999996</v>
      </c>
      <c r="AU104" s="31">
        <v>37.819949999999999</v>
      </c>
      <c r="AV104" s="31">
        <v>2.19895</v>
      </c>
      <c r="AW104" s="31">
        <v>23.05415</v>
      </c>
      <c r="AX104" s="31">
        <v>2.4476999999999998</v>
      </c>
      <c r="AY104" s="31">
        <f t="shared" si="51"/>
        <v>1725.0714159751999</v>
      </c>
      <c r="AZ104" s="33">
        <f t="shared" si="52"/>
        <v>0.17250714159751998</v>
      </c>
      <c r="BA104" s="33">
        <f t="shared" si="53"/>
        <v>99.159385641597524</v>
      </c>
      <c r="BB104" s="33">
        <f t="shared" si="54"/>
        <v>99.203547371550016</v>
      </c>
      <c r="BC104" s="33">
        <f t="shared" si="55"/>
        <v>99.762206589427166</v>
      </c>
      <c r="BD104" s="51">
        <f t="shared" si="56"/>
        <v>101.02003156092717</v>
      </c>
      <c r="BE104" s="22">
        <f t="shared" si="57"/>
        <v>20.839963001275628</v>
      </c>
      <c r="BF104" s="20">
        <f t="shared" si="58"/>
        <v>63.870436267159022</v>
      </c>
      <c r="BG104" s="20">
        <f t="shared" si="59"/>
        <v>60.422923559782006</v>
      </c>
      <c r="BH104" s="20">
        <f t="shared" si="60"/>
        <v>452.6996540830749</v>
      </c>
      <c r="BI104" s="20">
        <f t="shared" si="61"/>
        <v>560.57967753749824</v>
      </c>
      <c r="BJ104" s="20">
        <f t="shared" si="62"/>
        <v>30.71796898911899</v>
      </c>
      <c r="BK104" s="20">
        <f t="shared" si="63"/>
        <v>376.82438320018264</v>
      </c>
      <c r="BL104" s="20">
        <f t="shared" si="64"/>
        <v>220.38385692519182</v>
      </c>
      <c r="BM104" s="20">
        <f t="shared" si="65"/>
        <v>42.621272389066974</v>
      </c>
      <c r="BN104" s="20">
        <f t="shared" si="66"/>
        <v>15.671523741200783</v>
      </c>
      <c r="BO104" s="20">
        <f t="shared" si="67"/>
        <v>29.010654991394151</v>
      </c>
      <c r="BP104" s="20">
        <f t="shared" si="68"/>
        <v>38.362237056620401</v>
      </c>
      <c r="BQ104" s="20">
        <f t="shared" si="69"/>
        <v>142.59274069909742</v>
      </c>
      <c r="BR104" s="20">
        <f t="shared" si="70"/>
        <v>6.8383244316810652</v>
      </c>
      <c r="BS104" s="20">
        <f t="shared" si="71"/>
        <v>26.675998379448558</v>
      </c>
      <c r="BT104" s="20">
        <f t="shared" si="72"/>
        <v>46.490285630624193</v>
      </c>
      <c r="BU104" s="20">
        <f t="shared" si="73"/>
        <v>2.5022037773985297</v>
      </c>
      <c r="BV104" s="20">
        <f t="shared" si="74"/>
        <v>26.890115058236276</v>
      </c>
      <c r="BW104" s="20">
        <f t="shared" si="75"/>
        <v>2.6944957820442794</v>
      </c>
      <c r="BX104" s="21">
        <f t="shared" si="76"/>
        <v>2166.6887155000964</v>
      </c>
      <c r="BY104" s="23">
        <f t="shared" si="77"/>
        <v>0.21666887155000963</v>
      </c>
    </row>
    <row r="105" spans="1:77" x14ac:dyDescent="0.25">
      <c r="A105" s="190" t="s">
        <v>461</v>
      </c>
      <c r="B105" s="78" t="s">
        <v>178</v>
      </c>
      <c r="C105" s="169" t="s">
        <v>279</v>
      </c>
      <c r="D105" s="74">
        <v>47.066895000000002</v>
      </c>
      <c r="E105" s="74">
        <v>-120.322129</v>
      </c>
      <c r="F105" s="171" t="s">
        <v>324</v>
      </c>
      <c r="G105" s="68" t="s">
        <v>73</v>
      </c>
      <c r="H105" s="7">
        <v>53.325899999999997</v>
      </c>
      <c r="I105" s="5">
        <v>14.226599999999999</v>
      </c>
      <c r="J105" s="5">
        <v>11.360900000000001</v>
      </c>
      <c r="K105" s="5">
        <v>9.0932999999999993</v>
      </c>
      <c r="L105" s="5">
        <v>5.0556000000000001</v>
      </c>
      <c r="M105" s="5">
        <v>2.7751000000000001</v>
      </c>
      <c r="N105" s="5">
        <v>1.0390999999999999</v>
      </c>
      <c r="O105" s="6">
        <v>1.7507999999999999</v>
      </c>
      <c r="P105" s="6">
        <v>0.19350000000000001</v>
      </c>
      <c r="Q105" s="6">
        <v>0.2611</v>
      </c>
      <c r="R105" s="5">
        <v>0.77275329135684556</v>
      </c>
      <c r="S105" s="83">
        <f t="shared" si="39"/>
        <v>99.08189999999999</v>
      </c>
      <c r="T105" s="7">
        <f t="shared" si="78"/>
        <v>53.820021618479267</v>
      </c>
      <c r="U105" s="5">
        <f t="shared" si="79"/>
        <v>14.358424697144484</v>
      </c>
      <c r="V105" s="5">
        <f t="shared" si="80"/>
        <v>11.466170915172198</v>
      </c>
      <c r="W105" s="5">
        <f t="shared" si="81"/>
        <v>9.1775591707466262</v>
      </c>
      <c r="X105" s="5">
        <f t="shared" si="82"/>
        <v>5.1024455526185921</v>
      </c>
      <c r="Y105" s="5">
        <f t="shared" si="83"/>
        <v>2.8008142758667329</v>
      </c>
      <c r="Z105" s="5">
        <f t="shared" si="84"/>
        <v>1.0487283752128289</v>
      </c>
      <c r="AA105" s="5">
        <f t="shared" si="85"/>
        <v>1.7670230385166215</v>
      </c>
      <c r="AB105" s="5">
        <f t="shared" si="86"/>
        <v>0.19529298489431474</v>
      </c>
      <c r="AC105" s="5">
        <f t="shared" si="87"/>
        <v>0.26351937134834919</v>
      </c>
      <c r="AD105" s="8">
        <f t="shared" si="88"/>
        <v>100</v>
      </c>
      <c r="AE105" s="4"/>
      <c r="AF105" s="35">
        <v>17.271664000000001</v>
      </c>
      <c r="AG105" s="31">
        <v>51.384320000000002</v>
      </c>
      <c r="AH105" s="31">
        <v>38.873613999999996</v>
      </c>
      <c r="AI105" s="31">
        <v>318.10000000000002</v>
      </c>
      <c r="AJ105" s="31">
        <v>498.25</v>
      </c>
      <c r="AK105" s="31">
        <v>23.14</v>
      </c>
      <c r="AL105" s="31">
        <v>315.63</v>
      </c>
      <c r="AM105" s="31">
        <v>153.71450999999999</v>
      </c>
      <c r="AN105" s="31">
        <v>31.78</v>
      </c>
      <c r="AO105" s="32">
        <v>10.27</v>
      </c>
      <c r="AP105" s="31">
        <v>19.670000000000002</v>
      </c>
      <c r="AQ105" s="31">
        <v>36.46</v>
      </c>
      <c r="AR105" s="31">
        <v>110.59</v>
      </c>
      <c r="AS105" s="31">
        <v>5.29</v>
      </c>
      <c r="AT105" s="31">
        <v>17.687207999999998</v>
      </c>
      <c r="AU105" s="31">
        <v>32.44</v>
      </c>
      <c r="AV105" s="31">
        <v>2.85</v>
      </c>
      <c r="AW105" s="31">
        <v>21.02</v>
      </c>
      <c r="AX105" s="31">
        <v>2.3199999999999998</v>
      </c>
      <c r="AY105" s="31">
        <f t="shared" si="51"/>
        <v>1706.7413159999999</v>
      </c>
      <c r="AZ105" s="33">
        <f t="shared" si="52"/>
        <v>0.1706741316</v>
      </c>
      <c r="BA105" s="33">
        <f t="shared" si="53"/>
        <v>99.252574131599985</v>
      </c>
      <c r="BB105" s="33">
        <f t="shared" si="54"/>
        <v>99.296760010085393</v>
      </c>
      <c r="BC105" s="33">
        <f t="shared" si="55"/>
        <v>100.06951330144224</v>
      </c>
      <c r="BD105" s="51">
        <f t="shared" si="56"/>
        <v>101.33057320144225</v>
      </c>
      <c r="BE105" s="22">
        <f t="shared" si="57"/>
        <v>21.978641073752346</v>
      </c>
      <c r="BF105" s="20">
        <f t="shared" si="58"/>
        <v>75.101984435725825</v>
      </c>
      <c r="BG105" s="20">
        <f t="shared" si="59"/>
        <v>59.626499843936287</v>
      </c>
      <c r="BH105" s="20">
        <f t="shared" si="60"/>
        <v>467.96455184327283</v>
      </c>
      <c r="BI105" s="20">
        <f t="shared" si="61"/>
        <v>556.29572593563421</v>
      </c>
      <c r="BJ105" s="20">
        <f t="shared" si="62"/>
        <v>25.305906165906165</v>
      </c>
      <c r="BK105" s="20">
        <f t="shared" si="63"/>
        <v>373.26615612873775</v>
      </c>
      <c r="BL105" s="20">
        <f t="shared" si="64"/>
        <v>207.6376005503179</v>
      </c>
      <c r="BM105" s="20">
        <f t="shared" si="65"/>
        <v>40.359045048085036</v>
      </c>
      <c r="BN105" s="20">
        <f t="shared" si="66"/>
        <v>14.691673519471292</v>
      </c>
      <c r="BO105" s="20">
        <f t="shared" si="67"/>
        <v>26.441084337349402</v>
      </c>
      <c r="BP105" s="20">
        <f t="shared" si="68"/>
        <v>45.640121486796964</v>
      </c>
      <c r="BQ105" s="20">
        <f t="shared" si="69"/>
        <v>137.65807404007953</v>
      </c>
      <c r="BR105" s="20">
        <f t="shared" si="70"/>
        <v>5.6985139244172016</v>
      </c>
      <c r="BS105" s="20">
        <f t="shared" si="71"/>
        <v>20.743093047872723</v>
      </c>
      <c r="BT105" s="20">
        <f t="shared" si="72"/>
        <v>39.876966147693182</v>
      </c>
      <c r="BU105" s="20">
        <f t="shared" si="73"/>
        <v>3.2430390711866162</v>
      </c>
      <c r="BV105" s="20">
        <f t="shared" si="74"/>
        <v>24.517504159733779</v>
      </c>
      <c r="BW105" s="20">
        <f t="shared" si="75"/>
        <v>2.5539200941057847</v>
      </c>
      <c r="BX105" s="21">
        <f t="shared" si="76"/>
        <v>2148.6001008540743</v>
      </c>
      <c r="BY105" s="23">
        <f t="shared" si="77"/>
        <v>0.21486001008540742</v>
      </c>
    </row>
    <row r="106" spans="1:77" s="49" customFormat="1" x14ac:dyDescent="0.25">
      <c r="A106" s="190" t="s">
        <v>463</v>
      </c>
      <c r="B106" s="78" t="s">
        <v>179</v>
      </c>
      <c r="C106" s="169" t="s">
        <v>305</v>
      </c>
      <c r="D106" s="74">
        <v>47.064011000000001</v>
      </c>
      <c r="E106" s="74">
        <v>-120.303169</v>
      </c>
      <c r="F106" s="172" t="s">
        <v>323</v>
      </c>
      <c r="G106" s="68" t="s">
        <v>73</v>
      </c>
      <c r="H106" s="7">
        <v>53.714799999999997</v>
      </c>
      <c r="I106" s="5">
        <v>14.1225</v>
      </c>
      <c r="J106" s="5">
        <v>11.5725</v>
      </c>
      <c r="K106" s="5">
        <v>8.7523</v>
      </c>
      <c r="L106" s="5">
        <v>4.8746999999999998</v>
      </c>
      <c r="M106" s="5">
        <v>2.8797000000000001</v>
      </c>
      <c r="N106" s="5">
        <v>1.2367999999999999</v>
      </c>
      <c r="O106" s="6">
        <v>1.8396999999999999</v>
      </c>
      <c r="P106" s="6">
        <v>0.20200000000000001</v>
      </c>
      <c r="Q106" s="6">
        <v>0.33310000000000001</v>
      </c>
      <c r="R106" s="5">
        <v>0.35273368606723854</v>
      </c>
      <c r="S106" s="83">
        <f t="shared" si="39"/>
        <v>99.528100000000009</v>
      </c>
      <c r="T106" s="7">
        <f t="shared" si="78"/>
        <v>53.969481985489523</v>
      </c>
      <c r="U106" s="5">
        <f t="shared" si="79"/>
        <v>14.189460062032733</v>
      </c>
      <c r="V106" s="5">
        <f t="shared" si="80"/>
        <v>11.627369556939195</v>
      </c>
      <c r="W106" s="5">
        <f t="shared" si="81"/>
        <v>8.7937979324431979</v>
      </c>
      <c r="X106" s="5">
        <f t="shared" si="82"/>
        <v>4.8978127785017493</v>
      </c>
      <c r="Y106" s="5">
        <f t="shared" si="83"/>
        <v>2.8933537362815125</v>
      </c>
      <c r="Z106" s="5">
        <f t="shared" si="84"/>
        <v>1.2426641320390923</v>
      </c>
      <c r="AA106" s="5">
        <f t="shared" si="85"/>
        <v>1.848422706753168</v>
      </c>
      <c r="AB106" s="5">
        <f t="shared" si="86"/>
        <v>0.20295775765838994</v>
      </c>
      <c r="AC106" s="5">
        <f t="shared" si="87"/>
        <v>0.3346793518614341</v>
      </c>
      <c r="AD106" s="8">
        <f t="shared" si="88"/>
        <v>100</v>
      </c>
      <c r="AE106" s="50"/>
      <c r="AF106" s="35">
        <v>14.402976000000002</v>
      </c>
      <c r="AG106" s="31">
        <v>43.141120000000001</v>
      </c>
      <c r="AH106" s="31">
        <v>37.170302000000007</v>
      </c>
      <c r="AI106" s="31">
        <v>302.08999999999997</v>
      </c>
      <c r="AJ106" s="31">
        <v>503.82</v>
      </c>
      <c r="AK106" s="31">
        <v>27.82</v>
      </c>
      <c r="AL106" s="31">
        <v>316.69</v>
      </c>
      <c r="AM106" s="31">
        <v>165.84741</v>
      </c>
      <c r="AN106" s="31">
        <v>34.380000000000003</v>
      </c>
      <c r="AO106" s="32">
        <v>11.34</v>
      </c>
      <c r="AP106" s="31">
        <v>19.809999999999999</v>
      </c>
      <c r="AQ106" s="31">
        <v>30.23</v>
      </c>
      <c r="AR106" s="31">
        <v>116.11</v>
      </c>
      <c r="AS106" s="31">
        <v>6.11</v>
      </c>
      <c r="AT106" s="31">
        <v>20.933527999999995</v>
      </c>
      <c r="AU106" s="31">
        <v>42.98</v>
      </c>
      <c r="AV106" s="31">
        <v>3.14</v>
      </c>
      <c r="AW106" s="31">
        <v>26.41</v>
      </c>
      <c r="AX106" s="31">
        <v>1.27</v>
      </c>
      <c r="AY106" s="31">
        <f t="shared" si="51"/>
        <v>1723.695336</v>
      </c>
      <c r="AZ106" s="33">
        <f t="shared" si="52"/>
        <v>0.17236953360000001</v>
      </c>
      <c r="BA106" s="33">
        <f t="shared" si="53"/>
        <v>99.700469533600014</v>
      </c>
      <c r="BB106" s="33">
        <f t="shared" si="54"/>
        <v>99.744391689005369</v>
      </c>
      <c r="BC106" s="33">
        <f t="shared" si="55"/>
        <v>100.09712537507261</v>
      </c>
      <c r="BD106" s="51">
        <f t="shared" si="56"/>
        <v>101.38167287507261</v>
      </c>
      <c r="BE106" s="22">
        <f t="shared" si="57"/>
        <v>18.328161079202864</v>
      </c>
      <c r="BF106" s="20">
        <f t="shared" si="58"/>
        <v>63.05393790906993</v>
      </c>
      <c r="BG106" s="20">
        <f t="shared" si="59"/>
        <v>57.013865662247539</v>
      </c>
      <c r="BH106" s="20">
        <f t="shared" si="60"/>
        <v>444.4118562286522</v>
      </c>
      <c r="BI106" s="20">
        <f t="shared" si="61"/>
        <v>562.51462647444305</v>
      </c>
      <c r="BJ106" s="20">
        <f t="shared" si="62"/>
        <v>30.423954603954602</v>
      </c>
      <c r="BK106" s="20">
        <f t="shared" si="63"/>
        <v>374.51971924218219</v>
      </c>
      <c r="BL106" s="20">
        <f t="shared" si="64"/>
        <v>224.02672506248629</v>
      </c>
      <c r="BM106" s="20">
        <f t="shared" si="65"/>
        <v>43.66091783364265</v>
      </c>
      <c r="BN106" s="20">
        <f t="shared" si="66"/>
        <v>16.222354207478524</v>
      </c>
      <c r="BO106" s="20">
        <f t="shared" si="67"/>
        <v>26.629277108433737</v>
      </c>
      <c r="BP106" s="20">
        <f t="shared" si="68"/>
        <v>37.841494035816574</v>
      </c>
      <c r="BQ106" s="20">
        <f t="shared" si="69"/>
        <v>144.52915251644484</v>
      </c>
      <c r="BR106" s="20">
        <f t="shared" si="70"/>
        <v>6.5818374438920806</v>
      </c>
      <c r="BS106" s="20">
        <f t="shared" si="71"/>
        <v>24.550291890288673</v>
      </c>
      <c r="BT106" s="20">
        <f t="shared" si="72"/>
        <v>52.83329238680188</v>
      </c>
      <c r="BU106" s="20">
        <f t="shared" si="73"/>
        <v>3.5730325205354299</v>
      </c>
      <c r="BV106" s="20">
        <f t="shared" si="74"/>
        <v>30.804342762063229</v>
      </c>
      <c r="BW106" s="20">
        <f t="shared" si="75"/>
        <v>1.3980510859975632</v>
      </c>
      <c r="BX106" s="21">
        <f t="shared" si="76"/>
        <v>2162.9168900536338</v>
      </c>
      <c r="BY106" s="23">
        <f t="shared" si="77"/>
        <v>0.21629168900536339</v>
      </c>
    </row>
    <row r="107" spans="1:77" s="49" customFormat="1" x14ac:dyDescent="0.25">
      <c r="A107" s="190" t="s">
        <v>460</v>
      </c>
      <c r="B107" s="78" t="s">
        <v>182</v>
      </c>
      <c r="C107" s="169" t="s">
        <v>305</v>
      </c>
      <c r="D107" s="74">
        <v>47.064593000000002</v>
      </c>
      <c r="E107" s="74">
        <v>-120.297169</v>
      </c>
      <c r="F107" s="171" t="s">
        <v>324</v>
      </c>
      <c r="G107" s="68" t="s">
        <v>73</v>
      </c>
      <c r="H107" s="7">
        <v>53.436673999999996</v>
      </c>
      <c r="I107" s="5">
        <v>14.2839215</v>
      </c>
      <c r="J107" s="5">
        <v>11.350761</v>
      </c>
      <c r="K107" s="5">
        <v>9.1556915000000014</v>
      </c>
      <c r="L107" s="5">
        <v>5.2306154999999999</v>
      </c>
      <c r="M107" s="5">
        <v>2.7550555000000001</v>
      </c>
      <c r="N107" s="5">
        <v>1.0649485000000001</v>
      </c>
      <c r="O107" s="6">
        <v>1.7470209999999999</v>
      </c>
      <c r="P107" s="6">
        <v>0.19671149999999998</v>
      </c>
      <c r="Q107" s="6">
        <v>0.26377450000000002</v>
      </c>
      <c r="R107" s="5">
        <v>0.3843197540352814</v>
      </c>
      <c r="S107" s="83">
        <f t="shared" si="39"/>
        <v>99.485174500000014</v>
      </c>
      <c r="T107" s="7">
        <f t="shared" ref="T107:T114" si="89">H107/S107*100</f>
        <v>53.713203267286815</v>
      </c>
      <c r="U107" s="5">
        <f t="shared" ref="U107:U114" si="90">I107/S107*100</f>
        <v>14.357839318058389</v>
      </c>
      <c r="V107" s="5">
        <f t="shared" ref="V107:V114" si="91">J107/S107*100</f>
        <v>11.409500015502308</v>
      </c>
      <c r="W107" s="5">
        <f t="shared" ref="W107:W114" si="92">K107/S107*100</f>
        <v>9.2030712576173848</v>
      </c>
      <c r="X107" s="5">
        <f t="shared" ref="X107:X114" si="93">L107/S107*100</f>
        <v>5.2576833948258281</v>
      </c>
      <c r="Y107" s="5">
        <f t="shared" ref="Y107:Y114" si="94">M107/S107*100</f>
        <v>2.7693126275815096</v>
      </c>
      <c r="Z107" s="5">
        <f t="shared" ref="Z107:Z114" si="95">N107/S107*100</f>
        <v>1.0704594984652713</v>
      </c>
      <c r="AA107" s="5">
        <f t="shared" ref="AA107:AA114" si="96">O107/S107*100</f>
        <v>1.7560616531863245</v>
      </c>
      <c r="AB107" s="5">
        <f t="shared" ref="AB107:AB114" si="97">P107/S107*100</f>
        <v>0.19772946168979175</v>
      </c>
      <c r="AC107" s="5">
        <f t="shared" ref="AC107:AC114" si="98">Q107/S107*100</f>
        <v>0.26513950578636214</v>
      </c>
      <c r="AD107" s="8">
        <f t="shared" ref="AD107:AD114" si="99">S107/S107*100</f>
        <v>100</v>
      </c>
      <c r="AE107" s="50"/>
      <c r="AF107" s="35">
        <v>18.810409247800003</v>
      </c>
      <c r="AG107" s="31">
        <v>51.9730688</v>
      </c>
      <c r="AH107" s="31">
        <v>39.20329452</v>
      </c>
      <c r="AI107" s="31">
        <v>321.13625000000002</v>
      </c>
      <c r="AJ107" s="31">
        <v>457.60049999999995</v>
      </c>
      <c r="AK107" s="31">
        <v>23.870049999999999</v>
      </c>
      <c r="AL107" s="31">
        <v>313.45484999999996</v>
      </c>
      <c r="AM107" s="31">
        <v>153.61661719999998</v>
      </c>
      <c r="AN107" s="31">
        <v>31.49175</v>
      </c>
      <c r="AO107" s="32">
        <v>10.43755</v>
      </c>
      <c r="AP107" s="31">
        <v>19.999500000000001</v>
      </c>
      <c r="AQ107" s="31">
        <v>35.8996</v>
      </c>
      <c r="AR107" s="31">
        <v>109.38035000000001</v>
      </c>
      <c r="AS107" s="31">
        <v>4.4675500000000001</v>
      </c>
      <c r="AT107" s="31">
        <v>19.109619759999998</v>
      </c>
      <c r="AU107" s="31">
        <v>35.53145</v>
      </c>
      <c r="AV107" s="31">
        <v>2.7561499999999999</v>
      </c>
      <c r="AW107" s="31">
        <v>22.855149999999998</v>
      </c>
      <c r="AX107" s="31">
        <v>1.6516999999999999</v>
      </c>
      <c r="AY107" s="31">
        <f t="shared" si="51"/>
        <v>1673.2454095277999</v>
      </c>
      <c r="AZ107" s="33">
        <f t="shared" si="52"/>
        <v>0.16732454095277999</v>
      </c>
      <c r="BA107" s="33">
        <f t="shared" si="53"/>
        <v>99.65249904095279</v>
      </c>
      <c r="BB107" s="33">
        <f t="shared" si="54"/>
        <v>99.696483447025344</v>
      </c>
      <c r="BC107" s="33">
        <f t="shared" si="55"/>
        <v>100.08080320106062</v>
      </c>
      <c r="BD107" s="51">
        <f t="shared" si="56"/>
        <v>101.34073767206061</v>
      </c>
      <c r="BE107" s="22">
        <f t="shared" si="57"/>
        <v>23.936734370688779</v>
      </c>
      <c r="BF107" s="20">
        <f t="shared" si="58"/>
        <v>75.962484355042704</v>
      </c>
      <c r="BG107" s="20">
        <f t="shared" si="59"/>
        <v>60.132182065155263</v>
      </c>
      <c r="BH107" s="20">
        <f t="shared" si="60"/>
        <v>472.43125215931855</v>
      </c>
      <c r="BI107" s="20">
        <f t="shared" si="61"/>
        <v>510.9105917431192</v>
      </c>
      <c r="BJ107" s="20">
        <f t="shared" si="62"/>
        <v>26.104288914238914</v>
      </c>
      <c r="BK107" s="20">
        <f t="shared" si="63"/>
        <v>370.69380914174843</v>
      </c>
      <c r="BL107" s="20">
        <f t="shared" si="64"/>
        <v>207.50536693032228</v>
      </c>
      <c r="BM107" s="20">
        <f t="shared" si="65"/>
        <v>39.992981651763117</v>
      </c>
      <c r="BN107" s="20">
        <f t="shared" si="66"/>
        <v>14.931360948700835</v>
      </c>
      <c r="BO107" s="20">
        <f t="shared" si="67"/>
        <v>26.884009466437181</v>
      </c>
      <c r="BP107" s="20">
        <f t="shared" si="68"/>
        <v>44.938620552041037</v>
      </c>
      <c r="BQ107" s="20">
        <f t="shared" si="69"/>
        <v>136.15234938809851</v>
      </c>
      <c r="BR107" s="20">
        <f t="shared" si="70"/>
        <v>4.8125512066219418</v>
      </c>
      <c r="BS107" s="20">
        <f t="shared" si="71"/>
        <v>22.41126020518033</v>
      </c>
      <c r="BT107" s="20">
        <f t="shared" si="72"/>
        <v>43.677140222825308</v>
      </c>
      <c r="BU107" s="20">
        <f t="shared" si="73"/>
        <v>3.1362463635266637</v>
      </c>
      <c r="BV107" s="20">
        <f t="shared" si="74"/>
        <v>26.658003577371048</v>
      </c>
      <c r="BW107" s="20">
        <f t="shared" si="75"/>
        <v>1.8182369911355709</v>
      </c>
      <c r="BX107" s="21">
        <f t="shared" si="76"/>
        <v>2113.089470253336</v>
      </c>
      <c r="BY107" s="23">
        <f t="shared" si="77"/>
        <v>0.21130894702533359</v>
      </c>
    </row>
    <row r="108" spans="1:77" x14ac:dyDescent="0.25">
      <c r="A108" s="190" t="s">
        <v>458</v>
      </c>
      <c r="B108" s="78" t="s">
        <v>183</v>
      </c>
      <c r="C108" s="169" t="s">
        <v>305</v>
      </c>
      <c r="D108" s="74">
        <v>47.066786</v>
      </c>
      <c r="E108" s="74">
        <v>-120.290797</v>
      </c>
      <c r="F108" s="176" t="s">
        <v>325</v>
      </c>
      <c r="G108" s="68" t="s">
        <v>74</v>
      </c>
      <c r="H108" s="7">
        <v>54.093572999999999</v>
      </c>
      <c r="I108" s="5">
        <v>14.165815</v>
      </c>
      <c r="J108" s="5">
        <v>11.392550999999999</v>
      </c>
      <c r="K108" s="5">
        <v>8.5250605000000004</v>
      </c>
      <c r="L108" s="5">
        <v>4.841869</v>
      </c>
      <c r="M108" s="5">
        <v>2.8998280000000003</v>
      </c>
      <c r="N108" s="5">
        <v>1.297679</v>
      </c>
      <c r="O108" s="6">
        <v>1.7455285</v>
      </c>
      <c r="P108" s="6">
        <v>0.18905</v>
      </c>
      <c r="Q108" s="6">
        <v>0.30665899999999996</v>
      </c>
      <c r="R108" s="5">
        <v>0.51804812834222469</v>
      </c>
      <c r="S108" s="83">
        <f t="shared" si="39"/>
        <v>99.457612999999995</v>
      </c>
      <c r="T108" s="7">
        <f t="shared" si="89"/>
        <v>54.388569530620046</v>
      </c>
      <c r="U108" s="5">
        <f t="shared" si="90"/>
        <v>14.243067546774926</v>
      </c>
      <c r="V108" s="5">
        <f t="shared" si="91"/>
        <v>11.454679693549451</v>
      </c>
      <c r="W108" s="5">
        <f t="shared" si="92"/>
        <v>8.5715514809308786</v>
      </c>
      <c r="X108" s="5">
        <f t="shared" si="93"/>
        <v>4.8682738846748714</v>
      </c>
      <c r="Y108" s="5">
        <f t="shared" si="94"/>
        <v>2.9156420635190599</v>
      </c>
      <c r="Z108" s="5">
        <f t="shared" si="95"/>
        <v>1.3047558259818683</v>
      </c>
      <c r="AA108" s="5">
        <f t="shared" si="96"/>
        <v>1.7550476502990278</v>
      </c>
      <c r="AB108" s="5">
        <f t="shared" si="97"/>
        <v>0.19008097449513495</v>
      </c>
      <c r="AC108" s="5">
        <f t="shared" si="98"/>
        <v>0.30833134915473992</v>
      </c>
      <c r="AD108" s="8">
        <f t="shared" si="99"/>
        <v>100</v>
      </c>
      <c r="AE108" s="4"/>
      <c r="AF108" s="35">
        <v>13.344310996100001</v>
      </c>
      <c r="AG108" s="31">
        <v>40.694067199999999</v>
      </c>
      <c r="AH108" s="31">
        <v>36.649951389999998</v>
      </c>
      <c r="AI108" s="31">
        <v>307.95249999999999</v>
      </c>
      <c r="AJ108" s="31">
        <v>559.46859999999992</v>
      </c>
      <c r="AK108" s="31">
        <v>31.511650000000003</v>
      </c>
      <c r="AL108" s="31">
        <v>317.27564999999998</v>
      </c>
      <c r="AM108" s="31">
        <v>165.80235234999998</v>
      </c>
      <c r="AN108" s="31">
        <v>34.108600000000003</v>
      </c>
      <c r="AO108" s="32">
        <v>10.99475</v>
      </c>
      <c r="AP108" s="31">
        <v>20.4572</v>
      </c>
      <c r="AQ108" s="31">
        <v>25.362549999999999</v>
      </c>
      <c r="AR108" s="31">
        <v>113.61905</v>
      </c>
      <c r="AS108" s="31">
        <v>5.8107999999999995</v>
      </c>
      <c r="AT108" s="31">
        <v>20.328717640000001</v>
      </c>
      <c r="AU108" s="31">
        <v>41.252699999999997</v>
      </c>
      <c r="AV108" s="31">
        <v>3.2138499999999999</v>
      </c>
      <c r="AW108" s="31">
        <v>24.14865</v>
      </c>
      <c r="AX108" s="31">
        <v>2.1492</v>
      </c>
      <c r="AY108" s="31">
        <f t="shared" si="51"/>
        <v>1774.1451495761003</v>
      </c>
      <c r="AZ108" s="33">
        <f t="shared" si="52"/>
        <v>0.17741451495761001</v>
      </c>
      <c r="BA108" s="33">
        <f t="shared" si="53"/>
        <v>99.635027514957599</v>
      </c>
      <c r="BB108" s="33">
        <f t="shared" si="54"/>
        <v>99.679484717448432</v>
      </c>
      <c r="BC108" s="33">
        <f t="shared" si="55"/>
        <v>100.19753284579066</v>
      </c>
      <c r="BD108" s="51">
        <f t="shared" si="56"/>
        <v>101.46210600679066</v>
      </c>
      <c r="BE108" s="22">
        <f t="shared" si="57"/>
        <v>16.980982362776889</v>
      </c>
      <c r="BF108" s="20">
        <f t="shared" si="58"/>
        <v>59.477389240156938</v>
      </c>
      <c r="BG108" s="20">
        <f t="shared" si="59"/>
        <v>56.215723108124386</v>
      </c>
      <c r="BH108" s="20">
        <f t="shared" si="60"/>
        <v>453.03632081582981</v>
      </c>
      <c r="BI108" s="20">
        <f t="shared" si="61"/>
        <v>624.64624380369878</v>
      </c>
      <c r="BJ108" s="20">
        <f t="shared" si="62"/>
        <v>34.461143389493394</v>
      </c>
      <c r="BK108" s="20">
        <f t="shared" si="63"/>
        <v>375.21231286236019</v>
      </c>
      <c r="BL108" s="20">
        <f t="shared" si="64"/>
        <v>223.96586117701162</v>
      </c>
      <c r="BM108" s="20">
        <f t="shared" si="65"/>
        <v>43.316253112873291</v>
      </c>
      <c r="BN108" s="20">
        <f t="shared" si="66"/>
        <v>15.728459340623855</v>
      </c>
      <c r="BO108" s="20">
        <f t="shared" si="67"/>
        <v>27.499265404475047</v>
      </c>
      <c r="BP108" s="20">
        <f t="shared" si="68"/>
        <v>31.748487745884869</v>
      </c>
      <c r="BQ108" s="20">
        <f t="shared" si="69"/>
        <v>141.42851611595532</v>
      </c>
      <c r="BR108" s="20">
        <f t="shared" si="70"/>
        <v>6.2595320816641724</v>
      </c>
      <c r="BS108" s="20">
        <f t="shared" si="71"/>
        <v>23.84098618337341</v>
      </c>
      <c r="BT108" s="20">
        <f t="shared" si="72"/>
        <v>50.71000374232252</v>
      </c>
      <c r="BU108" s="20">
        <f t="shared" si="73"/>
        <v>3.657067059274774</v>
      </c>
      <c r="BV108" s="20">
        <f t="shared" si="74"/>
        <v>28.16672820299501</v>
      </c>
      <c r="BW108" s="20">
        <f t="shared" si="75"/>
        <v>2.3658987354535141</v>
      </c>
      <c r="BX108" s="21">
        <f t="shared" si="76"/>
        <v>2218.7171744843472</v>
      </c>
      <c r="BY108" s="23">
        <f t="shared" si="77"/>
        <v>0.22187171744843473</v>
      </c>
    </row>
    <row r="109" spans="1:77" x14ac:dyDescent="0.25">
      <c r="A109" s="190" t="s">
        <v>430</v>
      </c>
      <c r="B109" s="78" t="s">
        <v>184</v>
      </c>
      <c r="C109" s="169" t="s">
        <v>284</v>
      </c>
      <c r="D109" s="74">
        <v>47.079146000000001</v>
      </c>
      <c r="E109" s="74">
        <v>-120.270635</v>
      </c>
      <c r="F109" s="176" t="s">
        <v>325</v>
      </c>
      <c r="G109" s="68" t="s">
        <v>73</v>
      </c>
      <c r="H109" s="7">
        <v>53.871687999999999</v>
      </c>
      <c r="I109" s="5">
        <v>14.183327</v>
      </c>
      <c r="J109" s="5">
        <v>11.421405999999999</v>
      </c>
      <c r="K109" s="5">
        <v>8.529239500000001</v>
      </c>
      <c r="L109" s="5">
        <v>4.5581944999999999</v>
      </c>
      <c r="M109" s="5">
        <v>2.7935619999999997</v>
      </c>
      <c r="N109" s="5">
        <v>1.294694</v>
      </c>
      <c r="O109" s="6">
        <v>1.731897</v>
      </c>
      <c r="P109" s="6">
        <v>0.18875150000000002</v>
      </c>
      <c r="Q109" s="6">
        <v>0.3025795</v>
      </c>
      <c r="R109" s="5">
        <v>0.83622593878224238</v>
      </c>
      <c r="S109" s="83">
        <f t="shared" si="39"/>
        <v>98.875338999999997</v>
      </c>
      <c r="T109" s="7">
        <f t="shared" si="89"/>
        <v>54.48445339843537</v>
      </c>
      <c r="U109" s="5">
        <f t="shared" si="90"/>
        <v>14.34465574879091</v>
      </c>
      <c r="V109" s="5">
        <f t="shared" si="91"/>
        <v>11.551319181823487</v>
      </c>
      <c r="W109" s="5">
        <f t="shared" si="92"/>
        <v>8.6262556328631153</v>
      </c>
      <c r="X109" s="5">
        <f t="shared" si="93"/>
        <v>4.610041842688398</v>
      </c>
      <c r="Y109" s="5">
        <f t="shared" si="94"/>
        <v>2.8253374686280468</v>
      </c>
      <c r="Z109" s="5">
        <f t="shared" si="95"/>
        <v>1.3094205421637037</v>
      </c>
      <c r="AA109" s="5">
        <f t="shared" si="96"/>
        <v>1.7515965229712132</v>
      </c>
      <c r="AB109" s="5">
        <f t="shared" si="97"/>
        <v>0.19089846053524026</v>
      </c>
      <c r="AC109" s="5">
        <f t="shared" si="98"/>
        <v>0.30602120110050901</v>
      </c>
      <c r="AD109" s="8">
        <f t="shared" si="99"/>
        <v>100</v>
      </c>
      <c r="AE109" s="4"/>
      <c r="AF109" s="35">
        <v>12.986876393399999</v>
      </c>
      <c r="AG109" s="31">
        <v>40.520857600000006</v>
      </c>
      <c r="AH109" s="31">
        <v>36.649951389999998</v>
      </c>
      <c r="AI109" s="31">
        <v>304.29089999999997</v>
      </c>
      <c r="AJ109" s="31">
        <v>565.29930000000002</v>
      </c>
      <c r="AK109" s="31">
        <v>29.68085</v>
      </c>
      <c r="AL109" s="31">
        <v>322.19094999999999</v>
      </c>
      <c r="AM109" s="31">
        <v>164.15144834999998</v>
      </c>
      <c r="AN109" s="31">
        <v>32.735500000000002</v>
      </c>
      <c r="AO109" s="32">
        <v>10.6067</v>
      </c>
      <c r="AP109" s="31">
        <v>19.03435</v>
      </c>
      <c r="AQ109" s="31">
        <v>22.775549999999999</v>
      </c>
      <c r="AR109" s="31">
        <v>121.08154999999999</v>
      </c>
      <c r="AS109" s="31">
        <v>6.2884000000000002</v>
      </c>
      <c r="AT109" s="31">
        <v>23.412931079999996</v>
      </c>
      <c r="AU109" s="31">
        <v>40.824849999999998</v>
      </c>
      <c r="AV109" s="31">
        <v>4.2187999999999999</v>
      </c>
      <c r="AW109" s="31">
        <v>24.48695</v>
      </c>
      <c r="AX109" s="31">
        <v>1.5820500000000002</v>
      </c>
      <c r="AY109" s="31">
        <f t="shared" si="51"/>
        <v>1782.8187648133999</v>
      </c>
      <c r="AZ109" s="33">
        <f t="shared" si="52"/>
        <v>0.17828187648133997</v>
      </c>
      <c r="BA109" s="33">
        <f t="shared" si="53"/>
        <v>99.053620876481332</v>
      </c>
      <c r="BB109" s="33">
        <f t="shared" si="54"/>
        <v>99.098046168419316</v>
      </c>
      <c r="BC109" s="33">
        <f t="shared" si="55"/>
        <v>99.934272107201565</v>
      </c>
      <c r="BD109" s="51">
        <f t="shared" si="56"/>
        <v>101.20204817320156</v>
      </c>
      <c r="BE109" s="22">
        <f t="shared" si="57"/>
        <v>16.526137546430149</v>
      </c>
      <c r="BF109" s="20">
        <f t="shared" si="58"/>
        <v>59.224230597922933</v>
      </c>
      <c r="BG109" s="20">
        <f t="shared" si="59"/>
        <v>56.215723108124386</v>
      </c>
      <c r="BH109" s="20">
        <f t="shared" si="60"/>
        <v>447.64965309175142</v>
      </c>
      <c r="BI109" s="20">
        <f t="shared" si="61"/>
        <v>631.15621568370466</v>
      </c>
      <c r="BJ109" s="20">
        <f t="shared" si="62"/>
        <v>32.458980338130338</v>
      </c>
      <c r="BK109" s="20">
        <f t="shared" si="63"/>
        <v>381.02517962793883</v>
      </c>
      <c r="BL109" s="20">
        <f t="shared" si="64"/>
        <v>221.73581961945845</v>
      </c>
      <c r="BM109" s="20">
        <f t="shared" si="65"/>
        <v>41.572483296777456</v>
      </c>
      <c r="BN109" s="20">
        <f t="shared" si="66"/>
        <v>15.173337246248895</v>
      </c>
      <c r="BO109" s="20">
        <f t="shared" si="67"/>
        <v>25.586621944922548</v>
      </c>
      <c r="BP109" s="20">
        <f t="shared" si="68"/>
        <v>28.510117085261069</v>
      </c>
      <c r="BQ109" s="20">
        <f t="shared" si="69"/>
        <v>150.71754204528068</v>
      </c>
      <c r="BR109" s="20">
        <f t="shared" si="70"/>
        <v>6.7740141705680781</v>
      </c>
      <c r="BS109" s="20">
        <f t="shared" si="71"/>
        <v>27.458070709400328</v>
      </c>
      <c r="BT109" s="20">
        <f t="shared" si="72"/>
        <v>50.184067861734036</v>
      </c>
      <c r="BU109" s="20">
        <f t="shared" si="73"/>
        <v>4.8006081521130159</v>
      </c>
      <c r="BV109" s="20">
        <f t="shared" si="74"/>
        <v>28.561317720465894</v>
      </c>
      <c r="BW109" s="20">
        <f t="shared" si="75"/>
        <v>1.7415643469310591</v>
      </c>
      <c r="BX109" s="21">
        <f t="shared" si="76"/>
        <v>2227.0716841931644</v>
      </c>
      <c r="BY109" s="23">
        <f t="shared" si="77"/>
        <v>0.22270716841931645</v>
      </c>
    </row>
    <row r="110" spans="1:77" x14ac:dyDescent="0.25">
      <c r="A110" s="190" t="s">
        <v>377</v>
      </c>
      <c r="B110" s="78" t="s">
        <v>185</v>
      </c>
      <c r="C110" s="169" t="s">
        <v>302</v>
      </c>
      <c r="D110" s="74">
        <v>47.091197999999999</v>
      </c>
      <c r="E110" s="74">
        <v>-120.260817</v>
      </c>
      <c r="F110" s="176" t="s">
        <v>325</v>
      </c>
      <c r="G110" s="68" t="s">
        <v>73</v>
      </c>
      <c r="H110" s="7">
        <v>53.9868095</v>
      </c>
      <c r="I110" s="5">
        <v>14.237852999999999</v>
      </c>
      <c r="J110" s="5">
        <v>11.304294500000001</v>
      </c>
      <c r="K110" s="5">
        <v>8.5162049999999994</v>
      </c>
      <c r="L110" s="5">
        <v>4.8425655000000001</v>
      </c>
      <c r="M110" s="5">
        <v>2.8618189999999997</v>
      </c>
      <c r="N110" s="5">
        <v>1.305639</v>
      </c>
      <c r="O110" s="6">
        <v>1.7322950000000001</v>
      </c>
      <c r="P110" s="6">
        <v>0.19094049999999999</v>
      </c>
      <c r="Q110" s="6">
        <v>0.30188300000000001</v>
      </c>
      <c r="R110" s="5">
        <v>0.39665050683132375</v>
      </c>
      <c r="S110" s="83">
        <f t="shared" si="39"/>
        <v>99.280303999999987</v>
      </c>
      <c r="T110" s="7">
        <f t="shared" si="89"/>
        <v>54.378166992719933</v>
      </c>
      <c r="U110" s="5">
        <f t="shared" si="90"/>
        <v>14.341065071678265</v>
      </c>
      <c r="V110" s="5">
        <f t="shared" si="91"/>
        <v>11.386240819729966</v>
      </c>
      <c r="W110" s="5">
        <f t="shared" si="92"/>
        <v>8.5779400917225228</v>
      </c>
      <c r="X110" s="5">
        <f t="shared" si="93"/>
        <v>4.8776698951284443</v>
      </c>
      <c r="Y110" s="5">
        <f t="shared" si="94"/>
        <v>2.8825647028639234</v>
      </c>
      <c r="Z110" s="5">
        <f t="shared" si="95"/>
        <v>1.3151037490779642</v>
      </c>
      <c r="AA110" s="5">
        <f t="shared" si="96"/>
        <v>1.7448526346172353</v>
      </c>
      <c r="AB110" s="5">
        <f t="shared" si="97"/>
        <v>0.19232465283345626</v>
      </c>
      <c r="AC110" s="5">
        <f t="shared" si="98"/>
        <v>0.30407138962829938</v>
      </c>
      <c r="AD110" s="8">
        <f t="shared" si="99"/>
        <v>100</v>
      </c>
      <c r="AE110" s="4"/>
      <c r="AF110" s="35">
        <v>13.1858411529</v>
      </c>
      <c r="AG110" s="31">
        <v>41.692569600000006</v>
      </c>
      <c r="AH110" s="31">
        <v>36.315452290000003</v>
      </c>
      <c r="AI110" s="31">
        <v>304.61924999999997</v>
      </c>
      <c r="AJ110" s="31">
        <v>546.95150000000001</v>
      </c>
      <c r="AK110" s="31">
        <v>30.71565</v>
      </c>
      <c r="AL110" s="31">
        <v>318.46965</v>
      </c>
      <c r="AM110" s="31">
        <v>164.46099284999997</v>
      </c>
      <c r="AN110" s="31">
        <v>32.377299999999998</v>
      </c>
      <c r="AO110" s="32">
        <v>11.253450000000001</v>
      </c>
      <c r="AP110" s="31">
        <v>20.029349999999997</v>
      </c>
      <c r="AQ110" s="31">
        <v>27.004300000000001</v>
      </c>
      <c r="AR110" s="31">
        <v>112.65389999999999</v>
      </c>
      <c r="AS110" s="31">
        <v>5.7511000000000001</v>
      </c>
      <c r="AT110" s="31">
        <v>21.13102992</v>
      </c>
      <c r="AU110" s="31">
        <v>39.09355</v>
      </c>
      <c r="AV110" s="31">
        <v>3.9003999999999999</v>
      </c>
      <c r="AW110" s="31">
        <v>22.009399999999999</v>
      </c>
      <c r="AX110" s="31">
        <v>1.9601500000000001</v>
      </c>
      <c r="AY110" s="31">
        <f t="shared" si="51"/>
        <v>1753.5748358128999</v>
      </c>
      <c r="AZ110" s="33">
        <f t="shared" si="52"/>
        <v>0.17535748358129</v>
      </c>
      <c r="BA110" s="33">
        <f t="shared" si="53"/>
        <v>99.455661483581281</v>
      </c>
      <c r="BB110" s="33">
        <f t="shared" si="54"/>
        <v>99.49971029149242</v>
      </c>
      <c r="BC110" s="33">
        <f t="shared" si="55"/>
        <v>99.896360798323741</v>
      </c>
      <c r="BD110" s="51">
        <f t="shared" si="56"/>
        <v>101.15113748782375</v>
      </c>
      <c r="BE110" s="22">
        <f t="shared" si="57"/>
        <v>16.779325371029792</v>
      </c>
      <c r="BF110" s="20">
        <f t="shared" si="58"/>
        <v>60.936774354211877</v>
      </c>
      <c r="BG110" s="20">
        <f t="shared" si="59"/>
        <v>55.702649882312485</v>
      </c>
      <c r="BH110" s="20">
        <f t="shared" si="60"/>
        <v>448.13269666483455</v>
      </c>
      <c r="BI110" s="20">
        <f t="shared" si="61"/>
        <v>610.67091167904471</v>
      </c>
      <c r="BJ110" s="20">
        <f t="shared" si="62"/>
        <v>33.590637714987714</v>
      </c>
      <c r="BK110" s="20">
        <f t="shared" si="63"/>
        <v>376.62434527505138</v>
      </c>
      <c r="BL110" s="20">
        <f t="shared" si="64"/>
        <v>222.15395241149963</v>
      </c>
      <c r="BM110" s="20">
        <f t="shared" si="65"/>
        <v>41.117586823013326</v>
      </c>
      <c r="BN110" s="20">
        <f t="shared" si="66"/>
        <v>16.098540736873829</v>
      </c>
      <c r="BO110" s="20">
        <f t="shared" si="67"/>
        <v>26.924134853700515</v>
      </c>
      <c r="BP110" s="20">
        <f t="shared" si="68"/>
        <v>33.803607588203825</v>
      </c>
      <c r="BQ110" s="20">
        <f t="shared" si="69"/>
        <v>140.22713542909588</v>
      </c>
      <c r="BR110" s="20">
        <f t="shared" si="70"/>
        <v>6.1952218205511853</v>
      </c>
      <c r="BS110" s="20">
        <f t="shared" si="71"/>
        <v>24.781916955346627</v>
      </c>
      <c r="BT110" s="20">
        <f t="shared" si="72"/>
        <v>48.055862205399229</v>
      </c>
      <c r="BU110" s="20">
        <f t="shared" si="73"/>
        <v>4.4382981028969395</v>
      </c>
      <c r="BV110" s="20">
        <f t="shared" si="74"/>
        <v>25.671529783693845</v>
      </c>
      <c r="BW110" s="20">
        <f t="shared" si="75"/>
        <v>2.1577872726126959</v>
      </c>
      <c r="BX110" s="21">
        <f t="shared" si="76"/>
        <v>2194.0629149243605</v>
      </c>
      <c r="BY110" s="23">
        <f t="shared" si="77"/>
        <v>0.21940629149243604</v>
      </c>
    </row>
    <row r="111" spans="1:77" x14ac:dyDescent="0.25">
      <c r="A111" s="190" t="s">
        <v>464</v>
      </c>
      <c r="B111" s="79" t="s">
        <v>186</v>
      </c>
      <c r="C111" s="169" t="s">
        <v>306</v>
      </c>
      <c r="D111" s="74">
        <v>47.003951000000001</v>
      </c>
      <c r="E111" s="74">
        <v>-120.26952900000001</v>
      </c>
      <c r="F111" s="172" t="s">
        <v>325</v>
      </c>
      <c r="G111" s="68" t="s">
        <v>74</v>
      </c>
      <c r="H111" s="7">
        <v>53.7416415</v>
      </c>
      <c r="I111" s="5">
        <v>14.209694499999999</v>
      </c>
      <c r="J111" s="5">
        <v>10.7399305</v>
      </c>
      <c r="K111" s="5">
        <v>8.8568930000000012</v>
      </c>
      <c r="L111" s="5">
        <v>4.8650525</v>
      </c>
      <c r="M111" s="5">
        <v>2.7927659999999999</v>
      </c>
      <c r="N111" s="5">
        <v>1.230815</v>
      </c>
      <c r="O111" s="6">
        <v>1.6914004999999999</v>
      </c>
      <c r="P111" s="6">
        <v>0.18049300000000001</v>
      </c>
      <c r="Q111" s="6">
        <v>0.29551499999999997</v>
      </c>
      <c r="R111" s="5">
        <v>1.3661202185792807</v>
      </c>
      <c r="S111" s="83">
        <f t="shared" ref="S111:S130" si="100">SUM(H111:Q111)</f>
        <v>98.604201500000002</v>
      </c>
      <c r="T111" s="7">
        <f t="shared" si="89"/>
        <v>54.502384971902032</v>
      </c>
      <c r="U111" s="5">
        <f t="shared" si="90"/>
        <v>14.410840799719876</v>
      </c>
      <c r="V111" s="5">
        <f t="shared" si="91"/>
        <v>10.891960318749703</v>
      </c>
      <c r="W111" s="5">
        <f t="shared" si="92"/>
        <v>8.9822673529788712</v>
      </c>
      <c r="X111" s="5">
        <f t="shared" si="93"/>
        <v>4.9339200825027723</v>
      </c>
      <c r="Y111" s="5">
        <f t="shared" si="94"/>
        <v>2.8322991896040048</v>
      </c>
      <c r="Z111" s="5">
        <f t="shared" si="95"/>
        <v>1.2482378856848204</v>
      </c>
      <c r="AA111" s="5">
        <f t="shared" si="96"/>
        <v>1.7153432351460194</v>
      </c>
      <c r="AB111" s="5">
        <f t="shared" si="97"/>
        <v>0.1830479809726972</v>
      </c>
      <c r="AC111" s="5">
        <f t="shared" si="98"/>
        <v>0.29969818273920101</v>
      </c>
      <c r="AD111" s="8">
        <f t="shared" si="99"/>
        <v>100</v>
      </c>
      <c r="AE111" s="4"/>
      <c r="AF111" s="35">
        <v>13.156843473199999</v>
      </c>
      <c r="AG111" s="31">
        <v>44.474111999999998</v>
      </c>
      <c r="AH111" s="31">
        <v>36.806050970000001</v>
      </c>
      <c r="AI111" s="31">
        <v>305.39535000000001</v>
      </c>
      <c r="AJ111" s="31">
        <v>558.13530000000003</v>
      </c>
      <c r="AK111" s="31">
        <v>27.123700000000003</v>
      </c>
      <c r="AL111" s="31">
        <v>331.16584999999998</v>
      </c>
      <c r="AM111" s="31">
        <v>158.13596689999997</v>
      </c>
      <c r="AN111" s="31">
        <v>32.238</v>
      </c>
      <c r="AO111" s="32">
        <v>10.09925</v>
      </c>
      <c r="AP111" s="31">
        <v>19.820400000000003</v>
      </c>
      <c r="AQ111" s="31">
        <v>23.969549999999998</v>
      </c>
      <c r="AR111" s="31">
        <v>110.40519999999999</v>
      </c>
      <c r="AS111" s="31">
        <v>6.21875</v>
      </c>
      <c r="AT111" s="31">
        <v>20.599628279999997</v>
      </c>
      <c r="AU111" s="31">
        <v>42.267599999999995</v>
      </c>
      <c r="AV111" s="31">
        <v>3.6616</v>
      </c>
      <c r="AW111" s="31">
        <v>22.427299999999999</v>
      </c>
      <c r="AX111" s="31">
        <v>1.3731</v>
      </c>
      <c r="AY111" s="31">
        <f t="shared" ref="AY111:AY130" si="101">SUM(AF111:AX111)</f>
        <v>1767.4735516231999</v>
      </c>
      <c r="AZ111" s="33">
        <f t="shared" ref="AZ111:AZ130" si="102">AY111/10000</f>
        <v>0.17674735516231999</v>
      </c>
      <c r="BA111" s="33">
        <f t="shared" ref="BA111:BA130" si="103">AZ111+S111</f>
        <v>98.780948855162322</v>
      </c>
      <c r="BB111" s="33">
        <f t="shared" ref="BB111:BB130" si="104">S111+BY111</f>
        <v>98.825167485842059</v>
      </c>
      <c r="BC111" s="33">
        <f t="shared" ref="BC111:BC130" si="105">R111+BB111</f>
        <v>100.19128770442134</v>
      </c>
      <c r="BD111" s="51">
        <f t="shared" ref="BD111:BD130" si="106">J111*0.111+BC111</f>
        <v>101.38341998992134</v>
      </c>
      <c r="BE111" s="22">
        <f t="shared" ref="BE111:BE130" si="107">AF111*((58.71+16)/58.71)</f>
        <v>16.742425070392983</v>
      </c>
      <c r="BF111" s="20">
        <f t="shared" ref="BF111:BF130" si="108">AG111*((51.996*2+16*3)/(51.996*2))</f>
        <v>65.002204314793445</v>
      </c>
      <c r="BG111" s="20">
        <f t="shared" ref="BG111:BG130" si="109">AH111*((44.956*2+16*3)/(44.956*2))</f>
        <v>56.455157280169949</v>
      </c>
      <c r="BH111" s="20">
        <f t="shared" ref="BH111:BH130" si="110">AI111*((50.942*2+16*3)/(50.942*2))</f>
        <v>449.27443601939467</v>
      </c>
      <c r="BI111" s="20">
        <f t="shared" ref="BI111:BI130" si="111">AJ111*((137.34+16)/137.34)</f>
        <v>623.15761542158157</v>
      </c>
      <c r="BJ111" s="20">
        <f t="shared" ref="BJ111:BJ130" si="112">AK111*((85.47*2+16)/(85.47*2))</f>
        <v>29.66248085878086</v>
      </c>
      <c r="BK111" s="20">
        <f t="shared" ref="BK111:BK130" si="113">AL111*((87.62+16)/87.62)</f>
        <v>391.63895659666741</v>
      </c>
      <c r="BL111" s="20">
        <f t="shared" ref="BL111:BL130" si="114">AM111*((91.22+16*2)/91.22)</f>
        <v>213.61010569412406</v>
      </c>
      <c r="BM111" s="20">
        <f t="shared" ref="BM111:BM130" si="115">AN111*((88.905*2+16*3)/(88.905*2))</f>
        <v>40.940682638771719</v>
      </c>
      <c r="BN111" s="20">
        <f t="shared" ref="BN111:BN130" si="116">AO111*((92.906*2+16*5)/(92.906*2))</f>
        <v>14.447408353604716</v>
      </c>
      <c r="BO111" s="20">
        <f t="shared" ref="BO111:BO130" si="117">AP111*((69.72*2+16*3)/(69.72*2))</f>
        <v>26.643257142857149</v>
      </c>
      <c r="BP111" s="20">
        <f t="shared" ref="BP111:BP130" si="118">AQ111*((63.546+16)/63.546)</f>
        <v>30.004749697856667</v>
      </c>
      <c r="BQ111" s="20">
        <f t="shared" ref="BQ111:BQ130" si="119">AR111*((65.37+16)/65.37)</f>
        <v>137.42804228239251</v>
      </c>
      <c r="BR111" s="20">
        <f t="shared" ref="BR111:BR130" si="120">AS111*((207.19+16)/207.19)</f>
        <v>6.6989855326029248</v>
      </c>
      <c r="BS111" s="20">
        <f t="shared" ref="BS111:BS130" si="121">AT111*((138.91*2+16*3)/(138.91*2))</f>
        <v>24.158703067416312</v>
      </c>
      <c r="BT111" s="20">
        <f t="shared" ref="BT111:BT130" si="122">AU111*((140.12+16*2)/(140.02))</f>
        <v>51.957572575346369</v>
      </c>
      <c r="BU111" s="20">
        <f t="shared" ref="BU111:BU130" si="123">AV111*((232.038+16*2)/(232.038))</f>
        <v>4.1665655659848824</v>
      </c>
      <c r="BV111" s="20">
        <f t="shared" ref="BV111:BV130" si="124">AW111*((144.24*2+16*3)/(144.24*2))</f>
        <v>26.158963893510816</v>
      </c>
      <c r="BW111" s="20">
        <f t="shared" ref="BW111:BW130" si="125">AX111*((238.03*2+16*3)/(238.03*2))</f>
        <v>1.5115464143175228</v>
      </c>
      <c r="BX111" s="21">
        <f t="shared" ref="BX111:BX130" si="126">SUM(BE111:BW111)</f>
        <v>2209.6598584205658</v>
      </c>
      <c r="BY111" s="23">
        <f t="shared" ref="BY111:BY130" si="127">BX111/10000</f>
        <v>0.22096598584205657</v>
      </c>
    </row>
    <row r="112" spans="1:77" x14ac:dyDescent="0.25">
      <c r="A112" s="190" t="s">
        <v>467</v>
      </c>
      <c r="B112" s="79" t="s">
        <v>187</v>
      </c>
      <c r="C112" s="169" t="s">
        <v>307</v>
      </c>
      <c r="D112" s="74">
        <v>47.007967000000001</v>
      </c>
      <c r="E112" s="74">
        <v>-120.257655</v>
      </c>
      <c r="F112" s="176" t="s">
        <v>325</v>
      </c>
      <c r="G112" s="68" t="s">
        <v>73</v>
      </c>
      <c r="H112" s="7">
        <v>54.315060000000003</v>
      </c>
      <c r="I112" s="5">
        <v>14.236758499999999</v>
      </c>
      <c r="J112" s="5">
        <v>11.113055500000002</v>
      </c>
      <c r="K112" s="5">
        <v>8.442774</v>
      </c>
      <c r="L112" s="5">
        <v>4.6319239999999997</v>
      </c>
      <c r="M112" s="5">
        <v>3.0049994999999998</v>
      </c>
      <c r="N112" s="5">
        <v>1.3371805000000001</v>
      </c>
      <c r="O112" s="6">
        <v>1.7902039999999999</v>
      </c>
      <c r="P112" s="6">
        <v>0.1939255</v>
      </c>
      <c r="Q112" s="6">
        <v>0.33292700000000003</v>
      </c>
      <c r="R112" s="5">
        <v>0.27156883225413059</v>
      </c>
      <c r="S112" s="83">
        <f t="shared" si="100"/>
        <v>99.398808500000001</v>
      </c>
      <c r="T112" s="7">
        <f t="shared" si="89"/>
        <v>54.643572513245978</v>
      </c>
      <c r="U112" s="5">
        <f t="shared" si="90"/>
        <v>14.32286635508312</v>
      </c>
      <c r="V112" s="5">
        <f t="shared" si="91"/>
        <v>11.180270334930626</v>
      </c>
      <c r="W112" s="5">
        <f t="shared" si="92"/>
        <v>8.4938382334834532</v>
      </c>
      <c r="X112" s="5">
        <f t="shared" si="93"/>
        <v>4.6599391581238114</v>
      </c>
      <c r="Y112" s="5">
        <f t="shared" si="94"/>
        <v>3.0231745685362013</v>
      </c>
      <c r="Z112" s="5">
        <f t="shared" si="95"/>
        <v>1.3452681376960369</v>
      </c>
      <c r="AA112" s="5">
        <f t="shared" si="96"/>
        <v>1.8010316491872231</v>
      </c>
      <c r="AB112" s="5">
        <f t="shared" si="97"/>
        <v>0.19509841508814466</v>
      </c>
      <c r="AC112" s="5">
        <f t="shared" si="98"/>
        <v>0.33494063462541407</v>
      </c>
      <c r="AD112" s="8">
        <f t="shared" si="99"/>
        <v>100</v>
      </c>
      <c r="AE112" s="4"/>
      <c r="AF112" s="35">
        <v>12.165708100699998</v>
      </c>
      <c r="AG112" s="31">
        <v>36.6491136</v>
      </c>
      <c r="AH112" s="31">
        <v>36.192802620000002</v>
      </c>
      <c r="AI112" s="31">
        <v>303.24615</v>
      </c>
      <c r="AJ112" s="31">
        <v>567.04054999999994</v>
      </c>
      <c r="AK112" s="31">
        <v>32.9345</v>
      </c>
      <c r="AL112" s="31">
        <v>318.62885</v>
      </c>
      <c r="AM112" s="31">
        <v>170.12565719999998</v>
      </c>
      <c r="AN112" s="31">
        <v>33.6708</v>
      </c>
      <c r="AO112" s="32">
        <v>11.064399999999999</v>
      </c>
      <c r="AP112" s="31">
        <v>20.914899999999999</v>
      </c>
      <c r="AQ112" s="31">
        <v>24.815300000000001</v>
      </c>
      <c r="AR112" s="31">
        <v>115.27074999999999</v>
      </c>
      <c r="AS112" s="31">
        <v>6.9152500000000003</v>
      </c>
      <c r="AT112" s="31">
        <v>20.912217479999999</v>
      </c>
      <c r="AU112" s="31">
        <v>40.60595</v>
      </c>
      <c r="AV112" s="31">
        <v>3.8008999999999999</v>
      </c>
      <c r="AW112" s="31">
        <v>24.964549999999999</v>
      </c>
      <c r="AX112" s="31">
        <v>3.0546499999999996</v>
      </c>
      <c r="AY112" s="31">
        <f t="shared" si="101"/>
        <v>1782.9729990006997</v>
      </c>
      <c r="AZ112" s="33">
        <f t="shared" si="102"/>
        <v>0.17829729990006998</v>
      </c>
      <c r="BA112" s="33">
        <f t="shared" si="103"/>
        <v>99.577105799900067</v>
      </c>
      <c r="BB112" s="33">
        <f t="shared" si="104"/>
        <v>99.621444116206305</v>
      </c>
      <c r="BC112" s="33">
        <f t="shared" si="105"/>
        <v>99.893012948460438</v>
      </c>
      <c r="BD112" s="51">
        <f t="shared" si="106"/>
        <v>101.12656210896044</v>
      </c>
      <c r="BE112" s="22">
        <f t="shared" si="107"/>
        <v>15.481179564014596</v>
      </c>
      <c r="BF112" s="20">
        <f t="shared" si="108"/>
        <v>53.565390359750751</v>
      </c>
      <c r="BG112" s="20">
        <f t="shared" si="109"/>
        <v>55.514523032848125</v>
      </c>
      <c r="BH112" s="20">
        <f t="shared" si="110"/>
        <v>446.11269626830517</v>
      </c>
      <c r="BI112" s="20">
        <f t="shared" si="111"/>
        <v>633.10031991408175</v>
      </c>
      <c r="BJ112" s="20">
        <f t="shared" si="112"/>
        <v>36.017172282672284</v>
      </c>
      <c r="BK112" s="20">
        <f t="shared" si="113"/>
        <v>376.81261626341018</v>
      </c>
      <c r="BL112" s="20">
        <f t="shared" si="114"/>
        <v>229.80578250585395</v>
      </c>
      <c r="BM112" s="20">
        <f t="shared" si="115"/>
        <v>42.760268533828238</v>
      </c>
      <c r="BN112" s="20">
        <f t="shared" si="116"/>
        <v>15.82809663961423</v>
      </c>
      <c r="BO112" s="20">
        <f t="shared" si="117"/>
        <v>28.114521342512909</v>
      </c>
      <c r="BP112" s="20">
        <f t="shared" si="118"/>
        <v>31.063447798445221</v>
      </c>
      <c r="BQ112" s="20">
        <f t="shared" si="119"/>
        <v>143.48448718831267</v>
      </c>
      <c r="BR112" s="20">
        <f t="shared" si="120"/>
        <v>7.4492719122544528</v>
      </c>
      <c r="BS112" s="20">
        <f t="shared" si="121"/>
        <v>24.525299472081201</v>
      </c>
      <c r="BT112" s="20">
        <f t="shared" si="122"/>
        <v>49.914984387944578</v>
      </c>
      <c r="BU112" s="20">
        <f t="shared" si="123"/>
        <v>4.3250762125169153</v>
      </c>
      <c r="BV112" s="20">
        <f t="shared" si="124"/>
        <v>29.11838527454243</v>
      </c>
      <c r="BW112" s="20">
        <f t="shared" si="125"/>
        <v>3.3626431101121699</v>
      </c>
      <c r="BX112" s="21">
        <f t="shared" si="126"/>
        <v>2226.3561620631017</v>
      </c>
      <c r="BY112" s="23">
        <f t="shared" si="127"/>
        <v>0.22263561620631017</v>
      </c>
    </row>
    <row r="113" spans="1:77" x14ac:dyDescent="0.25">
      <c r="A113" s="190" t="s">
        <v>468</v>
      </c>
      <c r="B113" s="79" t="s">
        <v>188</v>
      </c>
      <c r="C113" s="169" t="s">
        <v>307</v>
      </c>
      <c r="D113" s="74">
        <v>47.009959000000002</v>
      </c>
      <c r="E113" s="74">
        <v>-120.25380199999999</v>
      </c>
      <c r="F113" s="176" t="s">
        <v>325</v>
      </c>
      <c r="G113" s="68" t="s">
        <v>73</v>
      </c>
      <c r="H113" s="7">
        <v>54.064220500000005</v>
      </c>
      <c r="I113" s="5">
        <v>14.229892999999999</v>
      </c>
      <c r="J113" s="5">
        <v>11.3122545</v>
      </c>
      <c r="K113" s="5">
        <v>8.5455574999999993</v>
      </c>
      <c r="L113" s="5">
        <v>4.7209764999999999</v>
      </c>
      <c r="M113" s="5">
        <v>2.8476900000000001</v>
      </c>
      <c r="N113" s="5">
        <v>1.3304145000000001</v>
      </c>
      <c r="O113" s="6">
        <v>1.7556775</v>
      </c>
      <c r="P113" s="6">
        <v>0.192632</v>
      </c>
      <c r="Q113" s="6">
        <v>0.3093455</v>
      </c>
      <c r="R113" s="5">
        <v>0.663553698697668</v>
      </c>
      <c r="S113" s="83">
        <f t="shared" si="100"/>
        <v>99.308661500000028</v>
      </c>
      <c r="T113" s="7">
        <f t="shared" si="89"/>
        <v>54.440589253133766</v>
      </c>
      <c r="U113" s="5">
        <f t="shared" si="90"/>
        <v>14.328954579656674</v>
      </c>
      <c r="V113" s="5">
        <f t="shared" si="91"/>
        <v>11.391004902427365</v>
      </c>
      <c r="W113" s="5">
        <f t="shared" si="92"/>
        <v>8.6050475063547172</v>
      </c>
      <c r="X113" s="5">
        <f t="shared" si="93"/>
        <v>4.7538416374688506</v>
      </c>
      <c r="Y113" s="5">
        <f t="shared" si="94"/>
        <v>2.8675142298640277</v>
      </c>
      <c r="Z113" s="5">
        <f t="shared" si="95"/>
        <v>1.3396761973274602</v>
      </c>
      <c r="AA113" s="5">
        <f t="shared" si="96"/>
        <v>1.7678996710674622</v>
      </c>
      <c r="AB113" s="5">
        <f t="shared" si="97"/>
        <v>0.19397301009841922</v>
      </c>
      <c r="AC113" s="5">
        <f t="shared" si="98"/>
        <v>0.31149901260123208</v>
      </c>
      <c r="AD113" s="8">
        <f t="shared" si="99"/>
        <v>100</v>
      </c>
      <c r="AE113" s="4"/>
      <c r="AF113" s="35">
        <v>12.004044605899999</v>
      </c>
      <c r="AG113" s="31">
        <v>39.878963200000001</v>
      </c>
      <c r="AH113" s="31">
        <v>36.616501480000004</v>
      </c>
      <c r="AI113" s="31">
        <v>306.29084999999998</v>
      </c>
      <c r="AJ113" s="31">
        <v>561.03075000000001</v>
      </c>
      <c r="AK113" s="31">
        <v>30.4072</v>
      </c>
      <c r="AL113" s="31">
        <v>321.96209999999996</v>
      </c>
      <c r="AM113" s="31">
        <v>166.93734884999998</v>
      </c>
      <c r="AN113" s="31">
        <v>33.521549999999998</v>
      </c>
      <c r="AO113" s="32">
        <v>11.5022</v>
      </c>
      <c r="AP113" s="31">
        <v>20.178599999999999</v>
      </c>
      <c r="AQ113" s="31">
        <v>25.720750000000002</v>
      </c>
      <c r="AR113" s="31">
        <v>113.06184999999999</v>
      </c>
      <c r="AS113" s="31">
        <v>6.3083</v>
      </c>
      <c r="AT113" s="31">
        <v>23.339993599999996</v>
      </c>
      <c r="AU113" s="31">
        <v>42.715350000000001</v>
      </c>
      <c r="AV113" s="31">
        <v>3.8008999999999999</v>
      </c>
      <c r="AW113" s="31">
        <v>24.10885</v>
      </c>
      <c r="AX113" s="31">
        <v>2.0198499999999999</v>
      </c>
      <c r="AY113" s="31">
        <f t="shared" si="101"/>
        <v>1781.4059517358996</v>
      </c>
      <c r="AZ113" s="33">
        <f t="shared" si="102"/>
        <v>0.17814059517358996</v>
      </c>
      <c r="BA113" s="33">
        <f t="shared" si="103"/>
        <v>99.486802095173616</v>
      </c>
      <c r="BB113" s="33">
        <f t="shared" si="104"/>
        <v>99.531325654427903</v>
      </c>
      <c r="BC113" s="33">
        <f t="shared" si="105"/>
        <v>100.19487935312557</v>
      </c>
      <c r="BD113" s="51">
        <f t="shared" si="106"/>
        <v>101.45053960262557</v>
      </c>
      <c r="BE113" s="22">
        <f t="shared" si="107"/>
        <v>15.275458567650979</v>
      </c>
      <c r="BF113" s="20">
        <f t="shared" si="108"/>
        <v>58.286054453173328</v>
      </c>
      <c r="BG113" s="20">
        <f t="shared" si="109"/>
        <v>56.164415785543206</v>
      </c>
      <c r="BH113" s="20">
        <f t="shared" si="110"/>
        <v>450.59182758234857</v>
      </c>
      <c r="BI113" s="20">
        <f t="shared" si="111"/>
        <v>626.39038302752294</v>
      </c>
      <c r="BJ113" s="20">
        <f t="shared" si="112"/>
        <v>33.253316766116768</v>
      </c>
      <c r="BK113" s="20">
        <f t="shared" si="113"/>
        <v>380.75454008217298</v>
      </c>
      <c r="BL113" s="20">
        <f t="shared" si="114"/>
        <v>225.49901474782942</v>
      </c>
      <c r="BM113" s="20">
        <f t="shared" si="115"/>
        <v>42.570728336426519</v>
      </c>
      <c r="BN113" s="20">
        <f t="shared" si="116"/>
        <v>16.454388233268034</v>
      </c>
      <c r="BO113" s="20">
        <f t="shared" si="117"/>
        <v>27.124761790017214</v>
      </c>
      <c r="BP113" s="20">
        <f t="shared" si="118"/>
        <v>32.196877529663553</v>
      </c>
      <c r="BQ113" s="20">
        <f t="shared" si="119"/>
        <v>140.73493551323236</v>
      </c>
      <c r="BR113" s="20">
        <f t="shared" si="120"/>
        <v>6.7954509242724068</v>
      </c>
      <c r="BS113" s="20">
        <f t="shared" si="121"/>
        <v>27.372531548311851</v>
      </c>
      <c r="BT113" s="20">
        <f t="shared" si="122"/>
        <v>52.507970589915722</v>
      </c>
      <c r="BU113" s="20">
        <f t="shared" si="123"/>
        <v>4.3250762125169153</v>
      </c>
      <c r="BV113" s="20">
        <f t="shared" si="124"/>
        <v>28.120305906821965</v>
      </c>
      <c r="BW113" s="20">
        <f t="shared" si="125"/>
        <v>2.2235066819308487</v>
      </c>
      <c r="BX113" s="21">
        <f t="shared" si="126"/>
        <v>2226.6415442787356</v>
      </c>
      <c r="BY113" s="23">
        <f t="shared" si="127"/>
        <v>0.22266415442787357</v>
      </c>
    </row>
    <row r="114" spans="1:77" x14ac:dyDescent="0.25">
      <c r="A114" s="190" t="s">
        <v>469</v>
      </c>
      <c r="B114" s="79" t="s">
        <v>189</v>
      </c>
      <c r="C114" s="169" t="s">
        <v>307</v>
      </c>
      <c r="D114" s="74">
        <v>47.013686999999997</v>
      </c>
      <c r="E114" s="74">
        <v>-120.24993000000001</v>
      </c>
      <c r="F114" s="172" t="s">
        <v>325</v>
      </c>
      <c r="G114" s="68" t="s">
        <v>73</v>
      </c>
      <c r="H114" s="7">
        <v>53.031112</v>
      </c>
      <c r="I114" s="5">
        <v>14.1113885</v>
      </c>
      <c r="J114" s="5">
        <v>10.5397365</v>
      </c>
      <c r="K114" s="5">
        <v>8.651823499999999</v>
      </c>
      <c r="L114" s="5">
        <v>4.8574904999999999</v>
      </c>
      <c r="M114" s="5">
        <v>2.7081909999999998</v>
      </c>
      <c r="N114" s="5">
        <v>1.0217654999999999</v>
      </c>
      <c r="O114" s="6">
        <v>1.6784655000000002</v>
      </c>
      <c r="P114" s="6">
        <v>0.17820450000000002</v>
      </c>
      <c r="Q114" s="6">
        <v>0.3001915</v>
      </c>
      <c r="R114" s="5">
        <v>2.6920687512946064</v>
      </c>
      <c r="S114" s="83">
        <f t="shared" si="100"/>
        <v>97.078368999999995</v>
      </c>
      <c r="T114" s="7">
        <f t="shared" si="89"/>
        <v>54.627114718006851</v>
      </c>
      <c r="U114" s="5">
        <f t="shared" si="90"/>
        <v>14.536079092964574</v>
      </c>
      <c r="V114" s="5">
        <f t="shared" si="91"/>
        <v>10.856936111071253</v>
      </c>
      <c r="W114" s="5">
        <f t="shared" si="92"/>
        <v>8.9122052514087855</v>
      </c>
      <c r="X114" s="5">
        <f t="shared" si="93"/>
        <v>5.0036795529599392</v>
      </c>
      <c r="Y114" s="5">
        <f t="shared" si="94"/>
        <v>2.789695611799988</v>
      </c>
      <c r="Z114" s="5">
        <f t="shared" si="95"/>
        <v>1.0525161377608228</v>
      </c>
      <c r="AA114" s="5">
        <f t="shared" si="96"/>
        <v>1.7289799131256525</v>
      </c>
      <c r="AB114" s="5">
        <f t="shared" si="97"/>
        <v>0.18356766995127413</v>
      </c>
      <c r="AC114" s="5">
        <f t="shared" si="98"/>
        <v>0.30922594095086209</v>
      </c>
      <c r="AD114" s="8">
        <f t="shared" si="99"/>
        <v>100</v>
      </c>
      <c r="AE114" s="4"/>
      <c r="AF114" s="35">
        <v>12.591523388000002</v>
      </c>
      <c r="AG114" s="31">
        <v>41.142374400000008</v>
      </c>
      <c r="AH114" s="31">
        <v>35.256205140000006</v>
      </c>
      <c r="AI114" s="31">
        <v>299.02734999999996</v>
      </c>
      <c r="AJ114" s="31">
        <v>518.68354999999997</v>
      </c>
      <c r="AK114" s="31">
        <v>24.457099999999997</v>
      </c>
      <c r="AL114" s="31">
        <v>328.38980000000004</v>
      </c>
      <c r="AM114" s="31">
        <v>160.20991505000001</v>
      </c>
      <c r="AN114" s="31">
        <v>32.347449999999995</v>
      </c>
      <c r="AO114" s="32">
        <v>11.074350000000001</v>
      </c>
      <c r="AP114" s="31">
        <v>21.24325</v>
      </c>
      <c r="AQ114" s="31">
        <v>25.372499999999999</v>
      </c>
      <c r="AR114" s="31">
        <v>110.51464999999999</v>
      </c>
      <c r="AS114" s="31">
        <v>6.9252000000000002</v>
      </c>
      <c r="AT114" s="31">
        <v>22.31886888</v>
      </c>
      <c r="AU114" s="31">
        <v>39.939300000000003</v>
      </c>
      <c r="AV114" s="31">
        <v>2.9153500000000001</v>
      </c>
      <c r="AW114" s="31">
        <v>22.516849999999998</v>
      </c>
      <c r="AX114" s="31">
        <v>1.6616499999999998</v>
      </c>
      <c r="AY114" s="31">
        <f t="shared" si="101"/>
        <v>1716.5872368580001</v>
      </c>
      <c r="AZ114" s="33">
        <f t="shared" si="102"/>
        <v>0.17165872368580001</v>
      </c>
      <c r="BA114" s="33">
        <f t="shared" si="103"/>
        <v>97.25002772368579</v>
      </c>
      <c r="BB114" s="33">
        <f t="shared" si="104"/>
        <v>97.293339714824981</v>
      </c>
      <c r="BC114" s="33">
        <f t="shared" si="105"/>
        <v>99.985408466119594</v>
      </c>
      <c r="BD114" s="51">
        <f t="shared" si="106"/>
        <v>101.15531921761959</v>
      </c>
      <c r="BE114" s="22">
        <f t="shared" si="107"/>
        <v>16.023040577712148</v>
      </c>
      <c r="BF114" s="20">
        <f t="shared" si="108"/>
        <v>60.132623372997941</v>
      </c>
      <c r="BG114" s="20">
        <f t="shared" si="109"/>
        <v>54.07791800057479</v>
      </c>
      <c r="BH114" s="20">
        <f t="shared" si="110"/>
        <v>439.90631823838874</v>
      </c>
      <c r="BI114" s="20">
        <f t="shared" si="111"/>
        <v>579.10976814475021</v>
      </c>
      <c r="BJ114" s="20">
        <f t="shared" si="112"/>
        <v>26.746286849186845</v>
      </c>
      <c r="BK114" s="20">
        <f t="shared" si="113"/>
        <v>388.35598123716051</v>
      </c>
      <c r="BL114" s="20">
        <f t="shared" si="114"/>
        <v>216.41159540080028</v>
      </c>
      <c r="BM114" s="20">
        <f t="shared" si="115"/>
        <v>41.079678783532977</v>
      </c>
      <c r="BN114" s="20">
        <f t="shared" si="116"/>
        <v>15.842330539470002</v>
      </c>
      <c r="BO114" s="20">
        <f t="shared" si="117"/>
        <v>28.55590060240964</v>
      </c>
      <c r="BP114" s="20">
        <f t="shared" si="118"/>
        <v>31.760943017656498</v>
      </c>
      <c r="BQ114" s="20">
        <f t="shared" si="119"/>
        <v>137.56428132935594</v>
      </c>
      <c r="BR114" s="20">
        <f t="shared" si="120"/>
        <v>7.4599902891066172</v>
      </c>
      <c r="BS114" s="20">
        <f t="shared" si="121"/>
        <v>26.174983293073215</v>
      </c>
      <c r="BT114" s="20">
        <f t="shared" si="122"/>
        <v>49.095502899585775</v>
      </c>
      <c r="BU114" s="20">
        <f t="shared" si="123"/>
        <v>3.3174013881347024</v>
      </c>
      <c r="BV114" s="20">
        <f t="shared" si="124"/>
        <v>26.263414059900168</v>
      </c>
      <c r="BW114" s="20">
        <f t="shared" si="125"/>
        <v>1.8291902260219297</v>
      </c>
      <c r="BX114" s="21">
        <f t="shared" si="126"/>
        <v>2149.7071482498191</v>
      </c>
      <c r="BY114" s="23">
        <f t="shared" si="127"/>
        <v>0.2149707148249819</v>
      </c>
    </row>
    <row r="115" spans="1:77" x14ac:dyDescent="0.25">
      <c r="A115" s="191" t="s">
        <v>408</v>
      </c>
      <c r="B115" s="78" t="s">
        <v>190</v>
      </c>
      <c r="C115" s="169" t="s">
        <v>309</v>
      </c>
      <c r="D115" s="74">
        <v>47.031705000000002</v>
      </c>
      <c r="E115" s="74">
        <v>-120.313947</v>
      </c>
      <c r="F115" s="172" t="s">
        <v>325</v>
      </c>
      <c r="G115" s="68" t="s">
        <v>131</v>
      </c>
      <c r="H115" s="7">
        <v>53.530900000000003</v>
      </c>
      <c r="I115" s="5">
        <v>14.022399999999999</v>
      </c>
      <c r="J115" s="5">
        <v>10.9976</v>
      </c>
      <c r="K115" s="5">
        <v>8.4045000000000005</v>
      </c>
      <c r="L115" s="5">
        <v>4.3891999999999998</v>
      </c>
      <c r="M115" s="5">
        <v>2.7896000000000001</v>
      </c>
      <c r="N115" s="5">
        <v>1.2234</v>
      </c>
      <c r="O115" s="6">
        <v>1.7595000000000001</v>
      </c>
      <c r="P115" s="6">
        <v>0.1825</v>
      </c>
      <c r="Q115" s="6">
        <v>0.32690000000000002</v>
      </c>
      <c r="R115" s="5">
        <v>1.9274012206875122</v>
      </c>
      <c r="S115" s="83">
        <f t="shared" si="100"/>
        <v>97.626500000000021</v>
      </c>
      <c r="T115" s="7">
        <f t="shared" ref="T115:T118" si="128">H115/S115*100</f>
        <v>54.8323457258019</v>
      </c>
      <c r="U115" s="5">
        <f t="shared" ref="U115:U118" si="129">I115/S115*100</f>
        <v>14.36331323974535</v>
      </c>
      <c r="V115" s="5">
        <f t="shared" ref="V115:V118" si="130">J115/S115*100</f>
        <v>11.264974161728626</v>
      </c>
      <c r="W115" s="5">
        <f t="shared" ref="W115:W118" si="131">K115/S115*100</f>
        <v>8.6088305941522023</v>
      </c>
      <c r="X115" s="5">
        <f t="shared" ref="X115:X118" si="132">L115/S115*100</f>
        <v>4.4959104341546592</v>
      </c>
      <c r="Y115" s="5">
        <f t="shared" ref="Y115:Y118" si="133">M115/S115*100</f>
        <v>2.857420884698314</v>
      </c>
      <c r="Z115" s="5">
        <f t="shared" ref="Z115:Z118" si="134">N115/S115*100</f>
        <v>1.2531433575924567</v>
      </c>
      <c r="AA115" s="5">
        <f t="shared" ref="AA115:AA118" si="135">O115/S115*100</f>
        <v>1.8022770456791954</v>
      </c>
      <c r="AB115" s="5">
        <f t="shared" ref="AB115:AB118" si="136">P115/S115*100</f>
        <v>0.18693694847198247</v>
      </c>
      <c r="AC115" s="5">
        <f t="shared" ref="AC115:AC118" si="137">Q115/S115*100</f>
        <v>0.33484760797529356</v>
      </c>
      <c r="AD115" s="8">
        <f t="shared" ref="AD115:AD118" si="138">S115/S115*100</f>
        <v>100</v>
      </c>
      <c r="AE115" s="4"/>
      <c r="AF115" s="35">
        <v>11.823191999999999</v>
      </c>
      <c r="AG115" s="31">
        <v>37.15072</v>
      </c>
      <c r="AH115" s="31">
        <v>35.186839999999997</v>
      </c>
      <c r="AI115" s="31">
        <v>300.86</v>
      </c>
      <c r="AJ115" s="31">
        <v>592.79</v>
      </c>
      <c r="AK115" s="31">
        <v>30.35</v>
      </c>
      <c r="AL115" s="31">
        <v>331.39</v>
      </c>
      <c r="AM115" s="31">
        <v>167.27847</v>
      </c>
      <c r="AN115" s="31">
        <v>33.479999999999997</v>
      </c>
      <c r="AO115" s="32">
        <v>11.08</v>
      </c>
      <c r="AP115" s="31">
        <v>20.43</v>
      </c>
      <c r="AQ115" s="31">
        <v>22.35</v>
      </c>
      <c r="AR115" s="31">
        <v>113.97</v>
      </c>
      <c r="AS115" s="31">
        <v>6.58</v>
      </c>
      <c r="AT115" s="31">
        <v>22.692823999999998</v>
      </c>
      <c r="AU115" s="31">
        <v>43.14</v>
      </c>
      <c r="AV115" s="31">
        <v>3.1</v>
      </c>
      <c r="AW115" s="31">
        <v>25.25</v>
      </c>
      <c r="AX115" s="31">
        <v>2.98</v>
      </c>
      <c r="AY115" s="31">
        <f t="shared" si="101"/>
        <v>1811.8820459999999</v>
      </c>
      <c r="AZ115" s="33">
        <f t="shared" si="102"/>
        <v>0.18118820459999999</v>
      </c>
      <c r="BA115" s="33">
        <f t="shared" si="103"/>
        <v>97.807688204600026</v>
      </c>
      <c r="BB115" s="33">
        <f t="shared" si="104"/>
        <v>97.852248673069155</v>
      </c>
      <c r="BC115" s="33">
        <f t="shared" si="105"/>
        <v>99.77964989375667</v>
      </c>
      <c r="BD115" s="51">
        <f t="shared" si="106"/>
        <v>101.00038349375667</v>
      </c>
      <c r="BE115" s="22">
        <f t="shared" si="107"/>
        <v>15.045318928972916</v>
      </c>
      <c r="BF115" s="20">
        <f t="shared" si="108"/>
        <v>54.29852521578583</v>
      </c>
      <c r="BG115" s="20">
        <f t="shared" si="109"/>
        <v>53.971521911202061</v>
      </c>
      <c r="BH115" s="20">
        <f t="shared" si="110"/>
        <v>442.60237367987133</v>
      </c>
      <c r="BI115" s="20">
        <f t="shared" si="111"/>
        <v>661.84956021552352</v>
      </c>
      <c r="BJ115" s="20">
        <f t="shared" si="112"/>
        <v>33.190762840762844</v>
      </c>
      <c r="BK115" s="20">
        <f t="shared" si="113"/>
        <v>391.90403789089248</v>
      </c>
      <c r="BL115" s="20">
        <f t="shared" si="114"/>
        <v>225.95980128699847</v>
      </c>
      <c r="BM115" s="20">
        <f t="shared" si="115"/>
        <v>42.51796186941116</v>
      </c>
      <c r="BN115" s="20">
        <f t="shared" si="116"/>
        <v>15.850413105719758</v>
      </c>
      <c r="BO115" s="20">
        <f t="shared" si="117"/>
        <v>27.462702237521516</v>
      </c>
      <c r="BP115" s="20">
        <f t="shared" si="118"/>
        <v>27.977419507128694</v>
      </c>
      <c r="BQ115" s="20">
        <f t="shared" si="119"/>
        <v>141.86536484625975</v>
      </c>
      <c r="BR115" s="20">
        <f t="shared" si="120"/>
        <v>7.0881326318837781</v>
      </c>
      <c r="BS115" s="20">
        <f t="shared" si="121"/>
        <v>26.613548037146352</v>
      </c>
      <c r="BT115" s="20">
        <f t="shared" si="122"/>
        <v>53.02997286101985</v>
      </c>
      <c r="BU115" s="20">
        <f t="shared" si="123"/>
        <v>3.5275161826942143</v>
      </c>
      <c r="BV115" s="20">
        <f t="shared" si="124"/>
        <v>29.451331114808653</v>
      </c>
      <c r="BW115" s="20">
        <f t="shared" si="125"/>
        <v>3.2804663277738095</v>
      </c>
      <c r="BX115" s="21">
        <f t="shared" si="126"/>
        <v>2257.4867306913766</v>
      </c>
      <c r="BY115" s="23">
        <f t="shared" si="127"/>
        <v>0.22574867306913765</v>
      </c>
    </row>
    <row r="116" spans="1:77" x14ac:dyDescent="0.25">
      <c r="A116" s="190" t="s">
        <v>368</v>
      </c>
      <c r="B116" s="78" t="s">
        <v>191</v>
      </c>
      <c r="C116" s="169" t="s">
        <v>301</v>
      </c>
      <c r="D116" s="74">
        <v>47.031025999999997</v>
      </c>
      <c r="E116" s="74">
        <v>-120.314207</v>
      </c>
      <c r="F116" s="172" t="s">
        <v>325</v>
      </c>
      <c r="G116" s="68" t="s">
        <v>73</v>
      </c>
      <c r="H116" s="7">
        <v>54.129492499999998</v>
      </c>
      <c r="I116" s="5">
        <v>14.313373500000001</v>
      </c>
      <c r="J116" s="5">
        <v>10.995546000000001</v>
      </c>
      <c r="K116" s="5">
        <v>8.6009789999999988</v>
      </c>
      <c r="L116" s="5">
        <v>4.5491400000000004</v>
      </c>
      <c r="M116" s="5">
        <v>2.8766444999999998</v>
      </c>
      <c r="N116" s="5">
        <v>1.3392700000000002</v>
      </c>
      <c r="O116" s="6">
        <v>1.7460259999999999</v>
      </c>
      <c r="P116" s="6">
        <v>0.19094049999999999</v>
      </c>
      <c r="Q116" s="6">
        <v>0.30576350000000002</v>
      </c>
      <c r="R116" s="5">
        <v>0.44372730939935096</v>
      </c>
      <c r="S116" s="83">
        <f t="shared" si="100"/>
        <v>99.04717549999998</v>
      </c>
      <c r="T116" s="7">
        <f t="shared" si="128"/>
        <v>54.650213119908706</v>
      </c>
      <c r="U116" s="5">
        <f t="shared" si="129"/>
        <v>14.451066805029694</v>
      </c>
      <c r="V116" s="5">
        <f t="shared" si="130"/>
        <v>11.101322116954263</v>
      </c>
      <c r="W116" s="5">
        <f t="shared" si="131"/>
        <v>8.683719607935716</v>
      </c>
      <c r="X116" s="5">
        <f t="shared" si="132"/>
        <v>4.5929022983598369</v>
      </c>
      <c r="Y116" s="5">
        <f t="shared" si="133"/>
        <v>2.9043175491662558</v>
      </c>
      <c r="Z116" s="5">
        <f t="shared" si="134"/>
        <v>1.3521536512669161</v>
      </c>
      <c r="AA116" s="5">
        <f t="shared" si="135"/>
        <v>1.7628226056784428</v>
      </c>
      <c r="AB116" s="5">
        <f t="shared" si="136"/>
        <v>0.19277732962713312</v>
      </c>
      <c r="AC116" s="5">
        <f t="shared" si="137"/>
        <v>0.30870491607304856</v>
      </c>
      <c r="AD116" s="8">
        <f t="shared" si="138"/>
        <v>100</v>
      </c>
      <c r="AE116" s="4"/>
      <c r="AF116" s="35">
        <v>14.358123157100001</v>
      </c>
      <c r="AG116" s="31">
        <v>42.324275200000002</v>
      </c>
      <c r="AH116" s="31">
        <v>36.482701840000004</v>
      </c>
      <c r="AI116" s="31">
        <v>308.38035000000002</v>
      </c>
      <c r="AJ116" s="31">
        <v>548.84199999999998</v>
      </c>
      <c r="AK116" s="31">
        <v>32.039000000000001</v>
      </c>
      <c r="AL116" s="31">
        <v>319.74325000000005</v>
      </c>
      <c r="AM116" s="31">
        <v>165.83330679999997</v>
      </c>
      <c r="AN116" s="31">
        <v>32.576300000000003</v>
      </c>
      <c r="AO116" s="32">
        <v>10.7659</v>
      </c>
      <c r="AP116" s="31">
        <v>19.969650000000001</v>
      </c>
      <c r="AQ116" s="31">
        <v>25.2332</v>
      </c>
      <c r="AR116" s="31">
        <v>112.08675000000001</v>
      </c>
      <c r="AS116" s="31">
        <v>7.13415</v>
      </c>
      <c r="AT116" s="31">
        <v>21.339422719999998</v>
      </c>
      <c r="AU116" s="31">
        <v>45.212799999999994</v>
      </c>
      <c r="AV116" s="31">
        <v>4.3581000000000003</v>
      </c>
      <c r="AW116" s="31">
        <v>26.039150000000003</v>
      </c>
      <c r="AX116" s="31">
        <v>1.60195</v>
      </c>
      <c r="AY116" s="31">
        <f t="shared" si="101"/>
        <v>1774.3203797170997</v>
      </c>
      <c r="AZ116" s="33">
        <f t="shared" si="102"/>
        <v>0.17743203797170998</v>
      </c>
      <c r="BA116" s="33">
        <f t="shared" si="103"/>
        <v>99.224607537971693</v>
      </c>
      <c r="BB116" s="33">
        <f t="shared" si="104"/>
        <v>99.269157551119505</v>
      </c>
      <c r="BC116" s="33">
        <f t="shared" si="105"/>
        <v>99.712884860518855</v>
      </c>
      <c r="BD116" s="51">
        <f t="shared" si="106"/>
        <v>100.93339046651886</v>
      </c>
      <c r="BE116" s="22">
        <f t="shared" si="107"/>
        <v>18.2710846715541</v>
      </c>
      <c r="BF116" s="20">
        <f t="shared" si="108"/>
        <v>61.860058814124173</v>
      </c>
      <c r="BG116" s="20">
        <f t="shared" si="109"/>
        <v>55.959186495218447</v>
      </c>
      <c r="BH116" s="20">
        <f t="shared" si="110"/>
        <v>453.66574122924118</v>
      </c>
      <c r="BI116" s="20">
        <f t="shared" si="111"/>
        <v>612.78165341488273</v>
      </c>
      <c r="BJ116" s="20">
        <f t="shared" si="112"/>
        <v>35.0378533988534</v>
      </c>
      <c r="BK116" s="20">
        <f t="shared" si="113"/>
        <v>378.13051318192203</v>
      </c>
      <c r="BL116" s="20">
        <f t="shared" si="114"/>
        <v>224.00767445621571</v>
      </c>
      <c r="BM116" s="20">
        <f t="shared" si="115"/>
        <v>41.370307086215625</v>
      </c>
      <c r="BN116" s="20">
        <f t="shared" si="116"/>
        <v>15.401079643941186</v>
      </c>
      <c r="BO116" s="20">
        <f t="shared" si="117"/>
        <v>26.843884079173844</v>
      </c>
      <c r="BP116" s="20">
        <f t="shared" si="118"/>
        <v>31.586569212853682</v>
      </c>
      <c r="BQ116" s="20">
        <f t="shared" si="119"/>
        <v>139.5211694584672</v>
      </c>
      <c r="BR116" s="20">
        <f t="shared" si="120"/>
        <v>7.6850762030020761</v>
      </c>
      <c r="BS116" s="20">
        <f t="shared" si="121"/>
        <v>25.026314558456551</v>
      </c>
      <c r="BT116" s="20">
        <f t="shared" si="122"/>
        <v>55.577968404513634</v>
      </c>
      <c r="BU116" s="20">
        <f t="shared" si="123"/>
        <v>4.9591187986450498</v>
      </c>
      <c r="BV116" s="20">
        <f t="shared" si="124"/>
        <v>30.371787271214647</v>
      </c>
      <c r="BW116" s="20">
        <f t="shared" si="125"/>
        <v>1.7634708167037767</v>
      </c>
      <c r="BX116" s="21">
        <f t="shared" si="126"/>
        <v>2219.8205111951993</v>
      </c>
      <c r="BY116" s="23">
        <f t="shared" si="127"/>
        <v>0.22198205111951994</v>
      </c>
    </row>
    <row r="117" spans="1:77" x14ac:dyDescent="0.25">
      <c r="A117" s="190" t="s">
        <v>440</v>
      </c>
      <c r="B117" s="78" t="s">
        <v>192</v>
      </c>
      <c r="C117" s="169" t="s">
        <v>301</v>
      </c>
      <c r="D117" s="74">
        <v>47.031244000000001</v>
      </c>
      <c r="E117" s="74">
        <v>-120.314812</v>
      </c>
      <c r="F117" s="172" t="s">
        <v>325</v>
      </c>
      <c r="G117" s="68" t="s">
        <v>73</v>
      </c>
      <c r="H117" s="7">
        <v>54.200435999999996</v>
      </c>
      <c r="I117" s="5">
        <v>14.3227265</v>
      </c>
      <c r="J117" s="5">
        <v>10.6157545</v>
      </c>
      <c r="K117" s="5">
        <v>8.6380924999999991</v>
      </c>
      <c r="L117" s="5">
        <v>4.7167975000000002</v>
      </c>
      <c r="M117" s="5">
        <v>2.8888829999999999</v>
      </c>
      <c r="N117" s="5">
        <v>1.3093205000000001</v>
      </c>
      <c r="O117" s="6">
        <v>1.7624435000000001</v>
      </c>
      <c r="P117" s="6">
        <v>0.19004499999999999</v>
      </c>
      <c r="Q117" s="6">
        <v>0.31700699999999998</v>
      </c>
      <c r="R117" s="5">
        <v>0.67883542012372411</v>
      </c>
      <c r="S117" s="83">
        <f t="shared" si="100"/>
        <v>98.961506</v>
      </c>
      <c r="T117" s="7">
        <f t="shared" si="128"/>
        <v>54.76921096976838</v>
      </c>
      <c r="U117" s="5">
        <f t="shared" si="129"/>
        <v>14.473028027685835</v>
      </c>
      <c r="V117" s="5">
        <f t="shared" si="130"/>
        <v>10.727155364834484</v>
      </c>
      <c r="W117" s="5">
        <f t="shared" si="131"/>
        <v>8.7287399405583006</v>
      </c>
      <c r="X117" s="5">
        <f t="shared" si="132"/>
        <v>4.7662951895659313</v>
      </c>
      <c r="Y117" s="5">
        <f t="shared" si="133"/>
        <v>2.9191987033827074</v>
      </c>
      <c r="Z117" s="5">
        <f t="shared" si="134"/>
        <v>1.3230604029004975</v>
      </c>
      <c r="AA117" s="5">
        <f t="shared" si="135"/>
        <v>1.780938438830953</v>
      </c>
      <c r="AB117" s="5">
        <f t="shared" si="136"/>
        <v>0.19203931678242647</v>
      </c>
      <c r="AC117" s="5">
        <f t="shared" si="137"/>
        <v>0.32033364569047684</v>
      </c>
      <c r="AD117" s="8">
        <f t="shared" si="138"/>
        <v>100</v>
      </c>
      <c r="AE117" s="4"/>
      <c r="AF117" s="35">
        <v>13.5526520165</v>
      </c>
      <c r="AG117" s="31">
        <v>42.100121600000001</v>
      </c>
      <c r="AH117" s="31">
        <v>37.530799019999996</v>
      </c>
      <c r="AI117" s="31">
        <v>304.65904999999998</v>
      </c>
      <c r="AJ117" s="31">
        <v>546.94155000000001</v>
      </c>
      <c r="AK117" s="31">
        <v>29.9893</v>
      </c>
      <c r="AL117" s="31">
        <v>322.69839999999999</v>
      </c>
      <c r="AM117" s="31">
        <v>166.26666909999997</v>
      </c>
      <c r="AN117" s="31">
        <v>33.103650000000002</v>
      </c>
      <c r="AO117" s="32">
        <v>10.7858</v>
      </c>
      <c r="AP117" s="31">
        <v>20.12885</v>
      </c>
      <c r="AQ117" s="31">
        <v>26.178449999999998</v>
      </c>
      <c r="AR117" s="31">
        <v>112.86285000000001</v>
      </c>
      <c r="AS117" s="31">
        <v>7.5719500000000002</v>
      </c>
      <c r="AT117" s="31">
        <v>23.715100639999999</v>
      </c>
      <c r="AU117" s="31">
        <v>41.421849999999999</v>
      </c>
      <c r="AV117" s="31">
        <v>4.1292500000000008</v>
      </c>
      <c r="AW117" s="31">
        <v>22.3477</v>
      </c>
      <c r="AX117" s="31">
        <v>0</v>
      </c>
      <c r="AY117" s="31">
        <f t="shared" si="101"/>
        <v>1765.9839923764998</v>
      </c>
      <c r="AZ117" s="33">
        <f t="shared" si="102"/>
        <v>0.17659839923764997</v>
      </c>
      <c r="BA117" s="33">
        <f t="shared" si="103"/>
        <v>99.138104399237648</v>
      </c>
      <c r="BB117" s="33">
        <f t="shared" si="104"/>
        <v>99.182470745358486</v>
      </c>
      <c r="BC117" s="33">
        <f t="shared" si="105"/>
        <v>99.861306165482205</v>
      </c>
      <c r="BD117" s="51">
        <f t="shared" si="106"/>
        <v>101.03965491498221</v>
      </c>
      <c r="BE117" s="22">
        <f t="shared" si="107"/>
        <v>17.246101722921395</v>
      </c>
      <c r="BF117" s="20">
        <f t="shared" si="108"/>
        <v>61.532441747703672</v>
      </c>
      <c r="BG117" s="20">
        <f t="shared" si="109"/>
        <v>57.566815936095736</v>
      </c>
      <c r="BH117" s="20">
        <f t="shared" si="110"/>
        <v>448.19124740096584</v>
      </c>
      <c r="BI117" s="20">
        <f t="shared" si="111"/>
        <v>610.65980251201404</v>
      </c>
      <c r="BJ117" s="20">
        <f t="shared" si="112"/>
        <v>32.796301287001285</v>
      </c>
      <c r="BK117" s="20">
        <f t="shared" si="113"/>
        <v>381.62529340333259</v>
      </c>
      <c r="BL117" s="20">
        <f t="shared" si="114"/>
        <v>224.59306036507343</v>
      </c>
      <c r="BM117" s="20">
        <f t="shared" si="115"/>
        <v>42.040015783701705</v>
      </c>
      <c r="BN117" s="20">
        <f t="shared" si="116"/>
        <v>15.429547443652723</v>
      </c>
      <c r="BO117" s="20">
        <f t="shared" si="117"/>
        <v>27.057886144578315</v>
      </c>
      <c r="BP117" s="20">
        <f t="shared" si="118"/>
        <v>32.769820031158531</v>
      </c>
      <c r="BQ117" s="20">
        <f t="shared" si="119"/>
        <v>140.48722815511704</v>
      </c>
      <c r="BR117" s="20">
        <f t="shared" si="120"/>
        <v>8.1566847844973225</v>
      </c>
      <c r="BS117" s="20">
        <f t="shared" si="121"/>
        <v>27.812447233909726</v>
      </c>
      <c r="BT117" s="20">
        <f t="shared" si="122"/>
        <v>50.917931881159831</v>
      </c>
      <c r="BU117" s="20">
        <f t="shared" si="123"/>
        <v>4.6987084507709955</v>
      </c>
      <c r="BV117" s="20">
        <f t="shared" si="124"/>
        <v>26.066119301164726</v>
      </c>
      <c r="BW117" s="20">
        <f t="shared" si="125"/>
        <v>0</v>
      </c>
      <c r="BX117" s="21">
        <f t="shared" si="126"/>
        <v>2209.6474535848188</v>
      </c>
      <c r="BY117" s="23">
        <f t="shared" si="127"/>
        <v>0.22096474535848187</v>
      </c>
    </row>
    <row r="118" spans="1:77" x14ac:dyDescent="0.25">
      <c r="A118" s="190" t="s">
        <v>407</v>
      </c>
      <c r="B118" s="78" t="s">
        <v>193</v>
      </c>
      <c r="C118" s="169" t="s">
        <v>278</v>
      </c>
      <c r="D118" s="74">
        <v>47.030529999999999</v>
      </c>
      <c r="E118" s="74">
        <v>-120.31255</v>
      </c>
      <c r="F118" s="172" t="s">
        <v>324</v>
      </c>
      <c r="G118" s="68" t="s">
        <v>73</v>
      </c>
      <c r="H118" s="7">
        <v>53.168599999999998</v>
      </c>
      <c r="I118" s="5">
        <v>14.2041</v>
      </c>
      <c r="J118" s="5">
        <v>11.361700000000001</v>
      </c>
      <c r="K118" s="5">
        <v>9.1483000000000008</v>
      </c>
      <c r="L118" s="5">
        <v>4.7655000000000003</v>
      </c>
      <c r="M118" s="5">
        <v>2.7599</v>
      </c>
      <c r="N118" s="5">
        <v>1.0641</v>
      </c>
      <c r="O118" s="6">
        <v>1.7504</v>
      </c>
      <c r="P118" s="6">
        <v>0.192</v>
      </c>
      <c r="Q118" s="6">
        <v>0.26069999999999999</v>
      </c>
      <c r="R118" s="5">
        <v>1.1885060929744409</v>
      </c>
      <c r="S118" s="83">
        <f t="shared" si="100"/>
        <v>98.675299999999993</v>
      </c>
      <c r="T118" s="7">
        <f t="shared" si="128"/>
        <v>53.882379886354535</v>
      </c>
      <c r="U118" s="5">
        <f t="shared" si="129"/>
        <v>14.394787753368879</v>
      </c>
      <c r="V118" s="5">
        <f t="shared" si="130"/>
        <v>11.514228991449736</v>
      </c>
      <c r="W118" s="5">
        <f t="shared" si="131"/>
        <v>9.2711144531610259</v>
      </c>
      <c r="X118" s="5">
        <f t="shared" si="132"/>
        <v>4.8294760694925687</v>
      </c>
      <c r="Y118" s="5">
        <f t="shared" si="133"/>
        <v>2.7969512127148337</v>
      </c>
      <c r="Z118" s="5">
        <f t="shared" si="134"/>
        <v>1.0783853710097664</v>
      </c>
      <c r="AA118" s="5">
        <f t="shared" si="135"/>
        <v>1.7738988379057372</v>
      </c>
      <c r="AB118" s="5">
        <f t="shared" si="136"/>
        <v>0.19457756905730209</v>
      </c>
      <c r="AC118" s="5">
        <f t="shared" si="137"/>
        <v>0.26419985548561797</v>
      </c>
      <c r="AD118" s="8">
        <f t="shared" si="138"/>
        <v>100</v>
      </c>
      <c r="AE118" s="4"/>
      <c r="AF118" s="35">
        <v>18.265508000000001</v>
      </c>
      <c r="AG118" s="31">
        <v>53.299199999999999</v>
      </c>
      <c r="AH118" s="31">
        <v>38.324520000000007</v>
      </c>
      <c r="AI118" s="31">
        <v>316.64</v>
      </c>
      <c r="AJ118" s="31">
        <v>559.39</v>
      </c>
      <c r="AK118" s="31">
        <v>22.91</v>
      </c>
      <c r="AL118" s="31">
        <v>321.95</v>
      </c>
      <c r="AM118" s="31">
        <v>153.50710999999998</v>
      </c>
      <c r="AN118" s="31">
        <v>31.56</v>
      </c>
      <c r="AO118" s="32">
        <v>10.91</v>
      </c>
      <c r="AP118" s="31">
        <v>19.32</v>
      </c>
      <c r="AQ118" s="31">
        <v>37.33</v>
      </c>
      <c r="AR118" s="31">
        <v>108.05</v>
      </c>
      <c r="AS118" s="31">
        <v>5.72</v>
      </c>
      <c r="AT118" s="31">
        <v>19.069512</v>
      </c>
      <c r="AU118" s="31">
        <v>37.35</v>
      </c>
      <c r="AV118" s="31">
        <v>2.38</v>
      </c>
      <c r="AW118" s="31">
        <v>22.1</v>
      </c>
      <c r="AX118" s="31">
        <v>2.36</v>
      </c>
      <c r="AY118" s="31">
        <f t="shared" si="101"/>
        <v>1780.4358499999996</v>
      </c>
      <c r="AZ118" s="33">
        <f t="shared" si="102"/>
        <v>0.17804358499999995</v>
      </c>
      <c r="BA118" s="33">
        <f t="shared" si="103"/>
        <v>98.85334358499999</v>
      </c>
      <c r="BB118" s="33">
        <f t="shared" si="104"/>
        <v>98.898486053445737</v>
      </c>
      <c r="BC118" s="33">
        <f t="shared" si="105"/>
        <v>100.08699214642017</v>
      </c>
      <c r="BD118" s="51">
        <f t="shared" si="106"/>
        <v>101.34814084642018</v>
      </c>
      <c r="BE118" s="22">
        <f t="shared" si="107"/>
        <v>23.243333378981436</v>
      </c>
      <c r="BF118" s="20">
        <f t="shared" si="108"/>
        <v>77.900723194091853</v>
      </c>
      <c r="BG118" s="20">
        <f t="shared" si="109"/>
        <v>58.784269087997167</v>
      </c>
      <c r="BH118" s="20">
        <f t="shared" si="110"/>
        <v>465.81671076910999</v>
      </c>
      <c r="BI118" s="20">
        <f t="shared" si="111"/>
        <v>624.55848696665214</v>
      </c>
      <c r="BJ118" s="20">
        <f t="shared" si="112"/>
        <v>25.054378144378145</v>
      </c>
      <c r="BK118" s="20">
        <f t="shared" si="113"/>
        <v>380.74023054097239</v>
      </c>
      <c r="BL118" s="20">
        <f t="shared" si="114"/>
        <v>207.35744457575092</v>
      </c>
      <c r="BM118" s="20">
        <f t="shared" si="115"/>
        <v>40.079655812384004</v>
      </c>
      <c r="BN118" s="20">
        <f t="shared" si="116"/>
        <v>15.607220846877487</v>
      </c>
      <c r="BO118" s="20">
        <f t="shared" si="117"/>
        <v>25.970602409638555</v>
      </c>
      <c r="BP118" s="20">
        <f t="shared" si="118"/>
        <v>46.729175400497276</v>
      </c>
      <c r="BQ118" s="20">
        <f t="shared" si="119"/>
        <v>134.49638213247667</v>
      </c>
      <c r="BR118" s="20">
        <f t="shared" si="120"/>
        <v>6.1617201602393941</v>
      </c>
      <c r="BS118" s="20">
        <f t="shared" si="121"/>
        <v>22.364222877546613</v>
      </c>
      <c r="BT118" s="20">
        <f t="shared" si="122"/>
        <v>45.912598200257108</v>
      </c>
      <c r="BU118" s="20">
        <f t="shared" si="123"/>
        <v>2.708222101552332</v>
      </c>
      <c r="BV118" s="20">
        <f t="shared" si="124"/>
        <v>25.777204658901834</v>
      </c>
      <c r="BW118" s="20">
        <f t="shared" si="125"/>
        <v>2.5979531991765739</v>
      </c>
      <c r="BX118" s="21">
        <f t="shared" si="126"/>
        <v>2231.8605344574812</v>
      </c>
      <c r="BY118" s="23">
        <f t="shared" si="127"/>
        <v>0.22318605344574813</v>
      </c>
    </row>
    <row r="119" spans="1:77" x14ac:dyDescent="0.25">
      <c r="A119" s="190" t="s">
        <v>471</v>
      </c>
      <c r="B119" s="78" t="s">
        <v>194</v>
      </c>
      <c r="C119" s="169" t="s">
        <v>278</v>
      </c>
      <c r="D119" s="74">
        <v>47.022095999999998</v>
      </c>
      <c r="E119" s="74">
        <v>-120.318878</v>
      </c>
      <c r="F119" s="172" t="s">
        <v>323</v>
      </c>
      <c r="G119" s="68" t="s">
        <v>73</v>
      </c>
      <c r="H119" s="7">
        <v>53.795000000000002</v>
      </c>
      <c r="I119" s="5">
        <v>14.226599999999999</v>
      </c>
      <c r="J119" s="5">
        <v>11.321999999999999</v>
      </c>
      <c r="K119" s="5">
        <v>8.7279</v>
      </c>
      <c r="L119" s="5">
        <v>4.2473000000000001</v>
      </c>
      <c r="M119" s="5">
        <v>2.8923000000000001</v>
      </c>
      <c r="N119" s="5">
        <v>1.2865</v>
      </c>
      <c r="O119" s="6">
        <v>1.8814</v>
      </c>
      <c r="P119" s="6">
        <v>0.19639999999999999</v>
      </c>
      <c r="Q119" s="6">
        <v>0.35709999999999997</v>
      </c>
      <c r="R119" s="5">
        <v>0.85276714235976958</v>
      </c>
      <c r="S119" s="83">
        <f t="shared" si="100"/>
        <v>98.932500000000019</v>
      </c>
      <c r="T119" s="7">
        <f t="shared" ref="T119:T137" si="139">H119/S119*100</f>
        <v>54.375458014302666</v>
      </c>
      <c r="U119" s="5">
        <f t="shared" ref="U119:U137" si="140">I119/S119*100</f>
        <v>14.380107649154725</v>
      </c>
      <c r="V119" s="5">
        <f t="shared" ref="V119:V137" si="141">J119/S119*100</f>
        <v>11.444166477143504</v>
      </c>
      <c r="W119" s="5">
        <f t="shared" ref="W119:W137" si="142">K119/S119*100</f>
        <v>8.8220756576453638</v>
      </c>
      <c r="X119" s="5">
        <f t="shared" ref="X119:X137" si="143">L119/S119*100</f>
        <v>4.2931291537159169</v>
      </c>
      <c r="Y119" s="5">
        <f t="shared" ref="Y119:Y137" si="144">M119/S119*100</f>
        <v>2.9235084527329236</v>
      </c>
      <c r="Z119" s="5">
        <f t="shared" ref="Z119:Z137" si="145">N119/S119*100</f>
        <v>1.3003815732949231</v>
      </c>
      <c r="AA119" s="5">
        <f t="shared" ref="AA119:AA137" si="146">O119/S119*100</f>
        <v>1.9017006544866446</v>
      </c>
      <c r="AB119" s="5">
        <f t="shared" ref="AB119:AB137" si="147">P119/S119*100</f>
        <v>0.19851919237864196</v>
      </c>
      <c r="AC119" s="5">
        <f t="shared" ref="AC119:AC137" si="148">Q119/S119*100</f>
        <v>0.36095317514466929</v>
      </c>
      <c r="AD119" s="8">
        <f t="shared" ref="AD119:AD137" si="149">S119/S119*100</f>
        <v>100</v>
      </c>
      <c r="AE119" s="4"/>
      <c r="AF119" s="35">
        <v>16.783632000000001</v>
      </c>
      <c r="AG119" s="31">
        <v>41.379839999999994</v>
      </c>
      <c r="AH119" s="31">
        <v>38.929644000000003</v>
      </c>
      <c r="AI119" s="31">
        <v>299.26</v>
      </c>
      <c r="AJ119" s="31">
        <v>516.35</v>
      </c>
      <c r="AK119" s="31">
        <v>29</v>
      </c>
      <c r="AL119" s="31">
        <v>319.95999999999998</v>
      </c>
      <c r="AM119" s="31">
        <v>169.81911999999997</v>
      </c>
      <c r="AN119" s="31">
        <v>35.86</v>
      </c>
      <c r="AO119" s="32">
        <v>11.08</v>
      </c>
      <c r="AP119" s="31">
        <v>20.239999999999998</v>
      </c>
      <c r="AQ119" s="31">
        <v>30.9</v>
      </c>
      <c r="AR119" s="31">
        <v>117.5</v>
      </c>
      <c r="AS119" s="31">
        <v>7.02</v>
      </c>
      <c r="AT119" s="31">
        <v>21.991199999999999</v>
      </c>
      <c r="AU119" s="31">
        <v>40.47</v>
      </c>
      <c r="AV119" s="31">
        <v>3.47</v>
      </c>
      <c r="AW119" s="31">
        <v>24.51</v>
      </c>
      <c r="AX119" s="31">
        <v>1.1499999999999999</v>
      </c>
      <c r="AY119" s="31">
        <f t="shared" si="101"/>
        <v>1745.6734359999998</v>
      </c>
      <c r="AZ119" s="33">
        <f t="shared" si="102"/>
        <v>0.17456734359999998</v>
      </c>
      <c r="BA119" s="33">
        <f t="shared" si="103"/>
        <v>99.107067343600022</v>
      </c>
      <c r="BB119" s="33">
        <f t="shared" si="104"/>
        <v>99.151323673512408</v>
      </c>
      <c r="BC119" s="33">
        <f t="shared" si="105"/>
        <v>100.00409081587217</v>
      </c>
      <c r="BD119" s="51">
        <f t="shared" si="106"/>
        <v>101.26083281587218</v>
      </c>
      <c r="BE119" s="22">
        <f t="shared" si="107"/>
        <v>21.35760767705672</v>
      </c>
      <c r="BF119" s="20">
        <f t="shared" si="108"/>
        <v>60.479696912070153</v>
      </c>
      <c r="BG119" s="20">
        <f t="shared" si="109"/>
        <v>59.712441757807639</v>
      </c>
      <c r="BH119" s="20">
        <f t="shared" si="110"/>
        <v>440.24857524243259</v>
      </c>
      <c r="BI119" s="20">
        <f t="shared" si="111"/>
        <v>576.50436143876516</v>
      </c>
      <c r="BJ119" s="20">
        <f t="shared" si="112"/>
        <v>31.714402714402713</v>
      </c>
      <c r="BK119" s="20">
        <f t="shared" si="113"/>
        <v>378.38684318648711</v>
      </c>
      <c r="BL119" s="20">
        <f t="shared" si="114"/>
        <v>229.39171197544397</v>
      </c>
      <c r="BM119" s="20">
        <f t="shared" si="115"/>
        <v>45.540445419267755</v>
      </c>
      <c r="BN119" s="20">
        <f t="shared" si="116"/>
        <v>15.850413105719758</v>
      </c>
      <c r="BO119" s="20">
        <f t="shared" si="117"/>
        <v>27.207297762478486</v>
      </c>
      <c r="BP119" s="20">
        <f t="shared" si="118"/>
        <v>38.68019072797658</v>
      </c>
      <c r="BQ119" s="20">
        <f t="shared" si="119"/>
        <v>146.2593697414716</v>
      </c>
      <c r="BR119" s="20">
        <f t="shared" si="120"/>
        <v>7.5621111057483468</v>
      </c>
      <c r="BS119" s="20">
        <f t="shared" si="121"/>
        <v>25.79070183572097</v>
      </c>
      <c r="BT119" s="20">
        <f t="shared" si="122"/>
        <v>49.747867447507495</v>
      </c>
      <c r="BU119" s="20">
        <f t="shared" si="123"/>
        <v>3.9485423077254591</v>
      </c>
      <c r="BV119" s="20">
        <f t="shared" si="124"/>
        <v>28.588202995008324</v>
      </c>
      <c r="BW119" s="20">
        <f t="shared" si="125"/>
        <v>1.2659517707851948</v>
      </c>
      <c r="BX119" s="21">
        <f t="shared" si="126"/>
        <v>2188.2367351238763</v>
      </c>
      <c r="BY119" s="23">
        <f t="shared" si="127"/>
        <v>0.21882367351238763</v>
      </c>
    </row>
    <row r="120" spans="1:77" x14ac:dyDescent="0.25">
      <c r="A120" s="190" t="s">
        <v>472</v>
      </c>
      <c r="B120" s="78" t="s">
        <v>195</v>
      </c>
      <c r="C120" s="169" t="s">
        <v>278</v>
      </c>
      <c r="D120" s="74">
        <v>47.024797999999997</v>
      </c>
      <c r="E120" s="74">
        <v>-120.319405</v>
      </c>
      <c r="F120" s="172" t="s">
        <v>324</v>
      </c>
      <c r="G120" s="68" t="s">
        <v>73</v>
      </c>
      <c r="H120" s="7">
        <v>53.089627499999992</v>
      </c>
      <c r="I120" s="5">
        <v>14.204971499999997</v>
      </c>
      <c r="J120" s="5">
        <v>11.101028999999999</v>
      </c>
      <c r="K120" s="5">
        <v>9.1231889999999982</v>
      </c>
      <c r="L120" s="5">
        <v>4.4915459999999996</v>
      </c>
      <c r="M120" s="5">
        <v>2.6926964999999998</v>
      </c>
      <c r="N120" s="5">
        <v>1.0858019999999999</v>
      </c>
      <c r="O120" s="6">
        <v>1.7344289999999998</v>
      </c>
      <c r="P120" s="6">
        <v>0.19245749999999998</v>
      </c>
      <c r="Q120" s="6">
        <v>0.2668275</v>
      </c>
      <c r="R120" s="5">
        <v>1.8047826740863939</v>
      </c>
      <c r="S120" s="83">
        <f t="shared" si="100"/>
        <v>97.982575499999996</v>
      </c>
      <c r="T120" s="7">
        <f t="shared" si="139"/>
        <v>54.182723029157351</v>
      </c>
      <c r="U120" s="5">
        <f t="shared" si="140"/>
        <v>14.497446538338849</v>
      </c>
      <c r="V120" s="5">
        <f t="shared" si="141"/>
        <v>11.329595025801297</v>
      </c>
      <c r="W120" s="5">
        <f t="shared" si="142"/>
        <v>9.3110320416102947</v>
      </c>
      <c r="X120" s="5">
        <f t="shared" si="143"/>
        <v>4.5840252484483832</v>
      </c>
      <c r="Y120" s="5">
        <f t="shared" si="144"/>
        <v>2.7481381115563757</v>
      </c>
      <c r="Z120" s="5">
        <f t="shared" si="145"/>
        <v>1.1081582561585146</v>
      </c>
      <c r="AA120" s="5">
        <f t="shared" si="146"/>
        <v>1.7701402429455428</v>
      </c>
      <c r="AB120" s="5">
        <f t="shared" si="147"/>
        <v>0.19642012778078077</v>
      </c>
      <c r="AC120" s="5">
        <f t="shared" si="148"/>
        <v>0.27232137820259689</v>
      </c>
      <c r="AD120" s="8">
        <f t="shared" si="149"/>
        <v>100</v>
      </c>
      <c r="AE120" s="4"/>
      <c r="AF120" s="35">
        <v>20.382783946400004</v>
      </c>
      <c r="AG120" s="31">
        <v>53.23637759999999</v>
      </c>
      <c r="AH120" s="31">
        <v>38.65128696</v>
      </c>
      <c r="AI120" s="31">
        <v>317.18804999999998</v>
      </c>
      <c r="AJ120" s="31">
        <v>475.75694999999996</v>
      </c>
      <c r="AK120" s="31">
        <v>23.687849999999997</v>
      </c>
      <c r="AL120" s="31">
        <v>320.41409999999996</v>
      </c>
      <c r="AM120" s="31">
        <v>151.00218464999998</v>
      </c>
      <c r="AN120" s="31">
        <v>31.154999999999998</v>
      </c>
      <c r="AO120" s="32">
        <v>9.9293999999999993</v>
      </c>
      <c r="AP120" s="31">
        <v>20.702999999999999</v>
      </c>
      <c r="AQ120" s="31">
        <v>37.757849999999998</v>
      </c>
      <c r="AR120" s="31">
        <v>109.21334999999999</v>
      </c>
      <c r="AS120" s="31">
        <v>4.9345499999999998</v>
      </c>
      <c r="AT120" s="31">
        <v>18.017704319999996</v>
      </c>
      <c r="AU120" s="31">
        <v>39.878399999999992</v>
      </c>
      <c r="AV120" s="31">
        <v>1.9496999999999998</v>
      </c>
      <c r="AW120" s="31">
        <v>23.265749999999997</v>
      </c>
      <c r="AX120" s="31">
        <v>1.51755</v>
      </c>
      <c r="AY120" s="31">
        <f t="shared" si="101"/>
        <v>1698.6418374763996</v>
      </c>
      <c r="AZ120" s="33">
        <f t="shared" si="102"/>
        <v>0.16986418374763995</v>
      </c>
      <c r="BA120" s="33">
        <f t="shared" si="103"/>
        <v>98.15243968374763</v>
      </c>
      <c r="BB120" s="33">
        <f t="shared" si="104"/>
        <v>98.196669658407629</v>
      </c>
      <c r="BC120" s="33">
        <f t="shared" si="105"/>
        <v>100.00145233249403</v>
      </c>
      <c r="BD120" s="51">
        <f t="shared" si="106"/>
        <v>101.23366655149403</v>
      </c>
      <c r="BE120" s="22">
        <f t="shared" si="107"/>
        <v>25.937622017297638</v>
      </c>
      <c r="BF120" s="20">
        <f t="shared" si="108"/>
        <v>77.808903609693047</v>
      </c>
      <c r="BG120" s="20">
        <f t="shared" si="109"/>
        <v>59.285482329694815</v>
      </c>
      <c r="BH120" s="20">
        <f t="shared" si="110"/>
        <v>466.6229602901339</v>
      </c>
      <c r="BI120" s="20">
        <f t="shared" si="111"/>
        <v>531.18225362603755</v>
      </c>
      <c r="BJ120" s="20">
        <f t="shared" si="112"/>
        <v>25.905034977184975</v>
      </c>
      <c r="BK120" s="20">
        <f t="shared" si="113"/>
        <v>378.92386489385984</v>
      </c>
      <c r="BL120" s="20">
        <f t="shared" si="114"/>
        <v>203.97379075392456</v>
      </c>
      <c r="BM120" s="20">
        <f t="shared" si="115"/>
        <v>39.565325628479833</v>
      </c>
      <c r="BN120" s="20">
        <f t="shared" si="116"/>
        <v>14.204430676167307</v>
      </c>
      <c r="BO120" s="20">
        <f t="shared" si="117"/>
        <v>27.829678141135975</v>
      </c>
      <c r="BP120" s="20">
        <f t="shared" si="118"/>
        <v>47.264752086677362</v>
      </c>
      <c r="BQ120" s="20">
        <f t="shared" si="119"/>
        <v>135.94447436897659</v>
      </c>
      <c r="BR120" s="20">
        <f t="shared" si="120"/>
        <v>5.3156147232009268</v>
      </c>
      <c r="BS120" s="20">
        <f t="shared" si="121"/>
        <v>21.13069045260384</v>
      </c>
      <c r="BT120" s="20">
        <f t="shared" si="122"/>
        <v>49.020641394086546</v>
      </c>
      <c r="BU120" s="20">
        <f t="shared" si="123"/>
        <v>2.2185800972254541</v>
      </c>
      <c r="BV120" s="20">
        <f t="shared" si="124"/>
        <v>27.136923044925123</v>
      </c>
      <c r="BW120" s="20">
        <f t="shared" si="125"/>
        <v>1.6705609650044109</v>
      </c>
      <c r="BX120" s="21">
        <f t="shared" si="126"/>
        <v>2140.941584076309</v>
      </c>
      <c r="BY120" s="23">
        <f t="shared" si="127"/>
        <v>0.21409415840763091</v>
      </c>
    </row>
    <row r="121" spans="1:77" x14ac:dyDescent="0.25">
      <c r="A121" s="190" t="s">
        <v>473</v>
      </c>
      <c r="B121" s="78" t="s">
        <v>196</v>
      </c>
      <c r="C121" s="169" t="s">
        <v>278</v>
      </c>
      <c r="D121" s="74">
        <v>47.023553999999997</v>
      </c>
      <c r="E121" s="74">
        <v>-120.325177</v>
      </c>
      <c r="F121" s="172" t="s">
        <v>323</v>
      </c>
      <c r="G121" s="68" t="s">
        <v>73</v>
      </c>
      <c r="H121" s="7">
        <v>53.461051500000004</v>
      </c>
      <c r="I121" s="5">
        <v>14.065618499999999</v>
      </c>
      <c r="J121" s="5">
        <v>11.408669999999999</v>
      </c>
      <c r="K121" s="5">
        <v>8.7915215</v>
      </c>
      <c r="L121" s="5">
        <v>4.6486399999999994</v>
      </c>
      <c r="M121" s="5">
        <v>2.7874924999999999</v>
      </c>
      <c r="N121" s="5">
        <v>1.2516105</v>
      </c>
      <c r="O121" s="6">
        <v>1.811099</v>
      </c>
      <c r="P121" s="6">
        <v>0.19591549999999999</v>
      </c>
      <c r="Q121" s="6">
        <v>0.31611149999999999</v>
      </c>
      <c r="R121" s="5">
        <v>0.88626292466749435</v>
      </c>
      <c r="S121" s="83">
        <f t="shared" si="100"/>
        <v>98.737730499999998</v>
      </c>
      <c r="T121" s="7">
        <f t="shared" si="139"/>
        <v>54.144501022332093</v>
      </c>
      <c r="U121" s="5">
        <f t="shared" si="140"/>
        <v>14.245434271957466</v>
      </c>
      <c r="V121" s="5">
        <f t="shared" si="141"/>
        <v>11.554519171371879</v>
      </c>
      <c r="W121" s="5">
        <f t="shared" si="142"/>
        <v>8.9039128765472295</v>
      </c>
      <c r="X121" s="5">
        <f t="shared" si="143"/>
        <v>4.7080685128771513</v>
      </c>
      <c r="Y121" s="5">
        <f t="shared" si="144"/>
        <v>2.8231279834814513</v>
      </c>
      <c r="Z121" s="5">
        <f t="shared" si="145"/>
        <v>1.2676111691669882</v>
      </c>
      <c r="AA121" s="5">
        <f t="shared" si="146"/>
        <v>1.8342522061513253</v>
      </c>
      <c r="AB121" s="5">
        <f t="shared" si="147"/>
        <v>0.19842009635820018</v>
      </c>
      <c r="AC121" s="5">
        <f t="shared" si="148"/>
        <v>0.32015268975622241</v>
      </c>
      <c r="AD121" s="8">
        <f t="shared" si="149"/>
        <v>100</v>
      </c>
      <c r="AE121" s="4"/>
      <c r="AF121" s="35">
        <v>17.274855692599999</v>
      </c>
      <c r="AG121" s="31">
        <v>43.557120000000005</v>
      </c>
      <c r="AH121" s="31">
        <v>37.07365025</v>
      </c>
      <c r="AI121" s="31">
        <v>302.79840000000002</v>
      </c>
      <c r="AJ121" s="31">
        <v>504.74359999999996</v>
      </c>
      <c r="AK121" s="31">
        <v>26.108799999999999</v>
      </c>
      <c r="AL121" s="31">
        <v>314.91750000000002</v>
      </c>
      <c r="AM121" s="31">
        <v>161.77827384999998</v>
      </c>
      <c r="AN121" s="31">
        <v>32.60615</v>
      </c>
      <c r="AO121" s="32">
        <v>11.01465</v>
      </c>
      <c r="AP121" s="31">
        <v>20.616399999999999</v>
      </c>
      <c r="AQ121" s="31">
        <v>32.048949999999998</v>
      </c>
      <c r="AR121" s="31">
        <v>113.51955000000001</v>
      </c>
      <c r="AS121" s="31">
        <v>5.7909000000000006</v>
      </c>
      <c r="AT121" s="31">
        <v>18.276048559999996</v>
      </c>
      <c r="AU121" s="31">
        <v>37.561250000000001</v>
      </c>
      <c r="AV121" s="31">
        <v>2.5372499999999998</v>
      </c>
      <c r="AW121" s="31">
        <v>22.457149999999999</v>
      </c>
      <c r="AX121" s="31">
        <v>0</v>
      </c>
      <c r="AY121" s="31">
        <f t="shared" si="101"/>
        <v>1704.6804983526001</v>
      </c>
      <c r="AZ121" s="33">
        <f t="shared" si="102"/>
        <v>0.17046804983526001</v>
      </c>
      <c r="BA121" s="33">
        <f t="shared" si="103"/>
        <v>98.908198549835262</v>
      </c>
      <c r="BB121" s="33">
        <f t="shared" si="104"/>
        <v>98.951754785097791</v>
      </c>
      <c r="BC121" s="33">
        <f t="shared" si="105"/>
        <v>99.838017709765282</v>
      </c>
      <c r="BD121" s="51">
        <f t="shared" si="106"/>
        <v>101.10438007976528</v>
      </c>
      <c r="BE121" s="22">
        <f t="shared" si="107"/>
        <v>21.982702585490479</v>
      </c>
      <c r="BF121" s="20">
        <f t="shared" si="108"/>
        <v>63.661952679436887</v>
      </c>
      <c r="BG121" s="20">
        <f t="shared" si="109"/>
        <v>56.865615860819467</v>
      </c>
      <c r="BH121" s="20">
        <f t="shared" si="110"/>
        <v>445.45400048682825</v>
      </c>
      <c r="BI121" s="20">
        <f t="shared" si="111"/>
        <v>563.54582513470211</v>
      </c>
      <c r="BJ121" s="20">
        <f t="shared" si="112"/>
        <v>28.552586123786121</v>
      </c>
      <c r="BK121" s="20">
        <f t="shared" si="113"/>
        <v>372.42354884729519</v>
      </c>
      <c r="BL121" s="20">
        <f t="shared" si="114"/>
        <v>218.53013488047574</v>
      </c>
      <c r="BM121" s="20">
        <f t="shared" si="115"/>
        <v>41.408215125695968</v>
      </c>
      <c r="BN121" s="20">
        <f t="shared" si="116"/>
        <v>15.756927140335391</v>
      </c>
      <c r="BO121" s="20">
        <f t="shared" si="117"/>
        <v>27.713267469879519</v>
      </c>
      <c r="BP121" s="20">
        <f t="shared" si="118"/>
        <v>40.118430376420228</v>
      </c>
      <c r="BQ121" s="20">
        <f t="shared" si="119"/>
        <v>141.30466243689767</v>
      </c>
      <c r="BR121" s="20">
        <f t="shared" si="120"/>
        <v>6.2380953279598446</v>
      </c>
      <c r="BS121" s="20">
        <f t="shared" si="121"/>
        <v>21.43366979274062</v>
      </c>
      <c r="BT121" s="20">
        <f t="shared" si="122"/>
        <v>46.172277888873019</v>
      </c>
      <c r="BU121" s="20">
        <f t="shared" si="123"/>
        <v>2.887158204690611</v>
      </c>
      <c r="BV121" s="20">
        <f t="shared" si="124"/>
        <v>26.193780615640598</v>
      </c>
      <c r="BW121" s="20">
        <f t="shared" si="125"/>
        <v>0</v>
      </c>
      <c r="BX121" s="21">
        <f t="shared" si="126"/>
        <v>2140.2428509779679</v>
      </c>
      <c r="BY121" s="23">
        <f t="shared" si="127"/>
        <v>0.21402428509779678</v>
      </c>
    </row>
    <row r="122" spans="1:77" x14ac:dyDescent="0.25">
      <c r="A122" s="190" t="s">
        <v>466</v>
      </c>
      <c r="B122" s="78" t="s">
        <v>197</v>
      </c>
      <c r="C122" s="169" t="s">
        <v>278</v>
      </c>
      <c r="D122" s="74">
        <v>47.021132000000001</v>
      </c>
      <c r="E122" s="74">
        <v>-120.323993</v>
      </c>
      <c r="F122" s="172" t="s">
        <v>324</v>
      </c>
      <c r="G122" s="68" t="s">
        <v>73</v>
      </c>
      <c r="H122" s="7">
        <v>52.629092999999997</v>
      </c>
      <c r="I122" s="5">
        <v>13.94613</v>
      </c>
      <c r="J122" s="5">
        <v>11.502711</v>
      </c>
      <c r="K122" s="5">
        <v>9.0549359999999997</v>
      </c>
      <c r="L122" s="5">
        <v>4.6542870000000001</v>
      </c>
      <c r="M122" s="5">
        <v>2.665575</v>
      </c>
      <c r="N122" s="5">
        <v>1.066527</v>
      </c>
      <c r="O122" s="6">
        <v>1.7154719999999999</v>
      </c>
      <c r="P122" s="6">
        <v>0.18809999999999999</v>
      </c>
      <c r="Q122" s="6">
        <v>0.257994</v>
      </c>
      <c r="R122" s="5">
        <v>1.9174798835813693</v>
      </c>
      <c r="S122" s="83">
        <f t="shared" si="100"/>
        <v>97.680824999999999</v>
      </c>
      <c r="T122" s="7">
        <f t="shared" si="139"/>
        <v>53.878632781817714</v>
      </c>
      <c r="U122" s="5">
        <f t="shared" si="140"/>
        <v>14.27724428003142</v>
      </c>
      <c r="V122" s="5">
        <f t="shared" si="141"/>
        <v>11.775812704284592</v>
      </c>
      <c r="W122" s="5">
        <f t="shared" si="142"/>
        <v>9.2699217067423412</v>
      </c>
      <c r="X122" s="5">
        <f t="shared" si="143"/>
        <v>4.7647908379152204</v>
      </c>
      <c r="Y122" s="5">
        <f t="shared" si="144"/>
        <v>2.7288620873134519</v>
      </c>
      <c r="Z122" s="5">
        <f t="shared" si="145"/>
        <v>1.0918488864114324</v>
      </c>
      <c r="AA122" s="5">
        <f t="shared" si="146"/>
        <v>1.7562013834342614</v>
      </c>
      <c r="AB122" s="5">
        <f t="shared" si="147"/>
        <v>0.19256594116603742</v>
      </c>
      <c r="AC122" s="5">
        <f t="shared" si="148"/>
        <v>0.26411939088352293</v>
      </c>
      <c r="AD122" s="8">
        <f t="shared" si="149"/>
        <v>100</v>
      </c>
      <c r="AE122" s="4"/>
      <c r="AF122" s="35">
        <v>16.109391352800003</v>
      </c>
      <c r="AG122" s="31">
        <v>49.806028800000007</v>
      </c>
      <c r="AH122" s="31">
        <v>36.765317160000002</v>
      </c>
      <c r="AI122" s="31">
        <v>314.57249999999999</v>
      </c>
      <c r="AJ122" s="31">
        <v>516.31470000000002</v>
      </c>
      <c r="AK122" s="31">
        <v>24.403499999999998</v>
      </c>
      <c r="AL122" s="31">
        <v>314.57249999999999</v>
      </c>
      <c r="AM122" s="31">
        <v>149.18987159999998</v>
      </c>
      <c r="AN122" s="31">
        <v>29.2743</v>
      </c>
      <c r="AO122" s="32">
        <v>9.7712999999999983</v>
      </c>
      <c r="AP122" s="31">
        <v>20.394000000000002</v>
      </c>
      <c r="AQ122" s="31">
        <v>35.3628</v>
      </c>
      <c r="AR122" s="31">
        <v>108.20699999999999</v>
      </c>
      <c r="AS122" s="31">
        <v>6.2468999999999992</v>
      </c>
      <c r="AT122" s="31">
        <v>19.283140800000002</v>
      </c>
      <c r="AU122" s="31">
        <v>32.897699999999993</v>
      </c>
      <c r="AV122" s="31">
        <v>2.8908</v>
      </c>
      <c r="AW122" s="31">
        <v>18.849599999999999</v>
      </c>
      <c r="AX122" s="31">
        <v>0.52470000000000006</v>
      </c>
      <c r="AY122" s="31">
        <f t="shared" si="101"/>
        <v>1705.4360497128005</v>
      </c>
      <c r="AZ122" s="33">
        <f t="shared" si="102"/>
        <v>0.17054360497128004</v>
      </c>
      <c r="BA122" s="33">
        <f t="shared" si="103"/>
        <v>97.851368604971285</v>
      </c>
      <c r="BB122" s="33">
        <f t="shared" si="104"/>
        <v>97.895057121973636</v>
      </c>
      <c r="BC122" s="33">
        <f t="shared" si="105"/>
        <v>99.812537005555001</v>
      </c>
      <c r="BD122" s="51">
        <f t="shared" si="106"/>
        <v>101.089337926555</v>
      </c>
      <c r="BE122" s="22">
        <f t="shared" si="107"/>
        <v>20.499618940004911</v>
      </c>
      <c r="BF122" s="20">
        <f t="shared" si="108"/>
        <v>72.795195105100404</v>
      </c>
      <c r="BG122" s="20">
        <f t="shared" si="109"/>
        <v>56.392677508785482</v>
      </c>
      <c r="BH122" s="20">
        <f t="shared" si="110"/>
        <v>462.77516185073227</v>
      </c>
      <c r="BI122" s="20">
        <f t="shared" si="111"/>
        <v>576.46494901703807</v>
      </c>
      <c r="BJ122" s="20">
        <f t="shared" si="112"/>
        <v>26.687669884169882</v>
      </c>
      <c r="BK122" s="20">
        <f t="shared" si="113"/>
        <v>372.01554953207034</v>
      </c>
      <c r="BL122" s="20">
        <f t="shared" si="114"/>
        <v>201.52571780916463</v>
      </c>
      <c r="BM122" s="20">
        <f t="shared" si="115"/>
        <v>37.17692864855745</v>
      </c>
      <c r="BN122" s="20">
        <f t="shared" si="116"/>
        <v>13.978261875443993</v>
      </c>
      <c r="BO122" s="20">
        <f t="shared" si="117"/>
        <v>27.414309810671259</v>
      </c>
      <c r="BP122" s="20">
        <f t="shared" si="118"/>
        <v>44.266661769426868</v>
      </c>
      <c r="BQ122" s="20">
        <f t="shared" si="119"/>
        <v>134.69180954566312</v>
      </c>
      <c r="BR122" s="20">
        <f t="shared" si="120"/>
        <v>6.7293093826922146</v>
      </c>
      <c r="BS122" s="20">
        <f t="shared" si="121"/>
        <v>22.61476112395076</v>
      </c>
      <c r="BT122" s="20">
        <f t="shared" si="122"/>
        <v>40.439595229252951</v>
      </c>
      <c r="BU122" s="20">
        <f t="shared" si="123"/>
        <v>3.2894657357846562</v>
      </c>
      <c r="BV122" s="20">
        <f t="shared" si="124"/>
        <v>21.985972712146424</v>
      </c>
      <c r="BW122" s="20">
        <f t="shared" si="125"/>
        <v>0.57760425576607988</v>
      </c>
      <c r="BX122" s="21">
        <f t="shared" si="126"/>
        <v>2142.3212197364219</v>
      </c>
      <c r="BY122" s="23">
        <f t="shared" si="127"/>
        <v>0.21423212197364219</v>
      </c>
    </row>
    <row r="123" spans="1:77" x14ac:dyDescent="0.25">
      <c r="A123" s="190" t="s">
        <v>474</v>
      </c>
      <c r="B123" s="78" t="s">
        <v>198</v>
      </c>
      <c r="C123" s="169" t="s">
        <v>310</v>
      </c>
      <c r="D123" s="74">
        <v>47.015855999999999</v>
      </c>
      <c r="E123" s="74">
        <v>-120.313997</v>
      </c>
      <c r="F123" s="172" t="s">
        <v>325</v>
      </c>
      <c r="G123" s="68" t="s">
        <v>73</v>
      </c>
      <c r="H123" s="7">
        <v>54.217351000000001</v>
      </c>
      <c r="I123" s="5">
        <v>14.2892945</v>
      </c>
      <c r="J123" s="5">
        <v>10.82361</v>
      </c>
      <c r="K123" s="5">
        <v>8.6135160000000006</v>
      </c>
      <c r="L123" s="5">
        <v>4.7274440000000002</v>
      </c>
      <c r="M123" s="5">
        <v>2.8983355</v>
      </c>
      <c r="N123" s="5">
        <v>1.343051</v>
      </c>
      <c r="O123" s="6">
        <v>1.7409515</v>
      </c>
      <c r="P123" s="6">
        <v>0.19352750000000002</v>
      </c>
      <c r="Q123" s="6">
        <v>0.31014149999999996</v>
      </c>
      <c r="R123" s="5">
        <v>0.51455653351388286</v>
      </c>
      <c r="S123" s="83">
        <f t="shared" si="100"/>
        <v>99.157222500000017</v>
      </c>
      <c r="T123" s="7">
        <f t="shared" si="139"/>
        <v>54.678166282844387</v>
      </c>
      <c r="U123" s="5">
        <f t="shared" si="140"/>
        <v>14.410745016582124</v>
      </c>
      <c r="V123" s="5">
        <f t="shared" si="141"/>
        <v>10.915604256664206</v>
      </c>
      <c r="W123" s="5">
        <f t="shared" si="142"/>
        <v>8.686725770278608</v>
      </c>
      <c r="X123" s="5">
        <f t="shared" si="143"/>
        <v>4.7676244662863558</v>
      </c>
      <c r="Y123" s="5">
        <f t="shared" si="144"/>
        <v>2.922969630376647</v>
      </c>
      <c r="Z123" s="5">
        <f t="shared" si="145"/>
        <v>1.3544661358379615</v>
      </c>
      <c r="AA123" s="5">
        <f t="shared" si="146"/>
        <v>1.7557485537677295</v>
      </c>
      <c r="AB123" s="5">
        <f t="shared" si="147"/>
        <v>0.19517236881055233</v>
      </c>
      <c r="AC123" s="5">
        <f t="shared" si="148"/>
        <v>0.31277751855140951</v>
      </c>
      <c r="AD123" s="8">
        <f t="shared" si="149"/>
        <v>100</v>
      </c>
      <c r="AE123" s="4"/>
      <c r="AF123" s="35">
        <v>13.263099409099999</v>
      </c>
      <c r="AG123" s="31">
        <v>40.103116800000002</v>
      </c>
      <c r="AH123" s="31">
        <v>36.036703040000006</v>
      </c>
      <c r="AI123" s="31">
        <v>306.79829999999998</v>
      </c>
      <c r="AJ123" s="31">
        <v>544.08590000000004</v>
      </c>
      <c r="AK123" s="31">
        <v>31.05395</v>
      </c>
      <c r="AL123" s="31">
        <v>315.32545000000005</v>
      </c>
      <c r="AM123" s="31">
        <v>162.5934077</v>
      </c>
      <c r="AN123" s="31">
        <v>32.287750000000003</v>
      </c>
      <c r="AO123" s="32">
        <v>9.9897999999999989</v>
      </c>
      <c r="AP123" s="31">
        <v>19.899999999999999</v>
      </c>
      <c r="AQ123" s="31">
        <v>24.785450000000001</v>
      </c>
      <c r="AR123" s="31">
        <v>113.77825</v>
      </c>
      <c r="AS123" s="31">
        <v>6.7261999999999995</v>
      </c>
      <c r="AT123" s="31">
        <v>22.923207999999999</v>
      </c>
      <c r="AU123" s="31">
        <v>40.56615</v>
      </c>
      <c r="AV123" s="31">
        <v>3.3033999999999999</v>
      </c>
      <c r="AW123" s="31">
        <v>23.084</v>
      </c>
      <c r="AX123" s="31">
        <v>2.1790500000000002</v>
      </c>
      <c r="AY123" s="31">
        <f t="shared" si="101"/>
        <v>1748.7831849491004</v>
      </c>
      <c r="AZ123" s="33">
        <f t="shared" si="102"/>
        <v>0.17487831849491003</v>
      </c>
      <c r="BA123" s="33">
        <f t="shared" si="103"/>
        <v>99.332100818494922</v>
      </c>
      <c r="BB123" s="33">
        <f t="shared" si="104"/>
        <v>99.376007483022889</v>
      </c>
      <c r="BC123" s="33">
        <f t="shared" si="105"/>
        <v>99.890564016536771</v>
      </c>
      <c r="BD123" s="51">
        <f t="shared" si="106"/>
        <v>101.09198472653677</v>
      </c>
      <c r="BE123" s="22">
        <f t="shared" si="107"/>
        <v>16.877638508837691</v>
      </c>
      <c r="BF123" s="20">
        <f t="shared" si="108"/>
        <v>58.613671519593822</v>
      </c>
      <c r="BG123" s="20">
        <f t="shared" si="109"/>
        <v>55.275088860802576</v>
      </c>
      <c r="BH123" s="20">
        <f t="shared" si="110"/>
        <v>451.3383494680225</v>
      </c>
      <c r="BI123" s="20">
        <f t="shared" si="111"/>
        <v>607.47147157419545</v>
      </c>
      <c r="BJ123" s="20">
        <f t="shared" si="112"/>
        <v>33.96060262665263</v>
      </c>
      <c r="BK123" s="20">
        <f t="shared" si="113"/>
        <v>372.9059932549647</v>
      </c>
      <c r="BL123" s="20">
        <f t="shared" si="114"/>
        <v>219.63121789951765</v>
      </c>
      <c r="BM123" s="20">
        <f t="shared" si="115"/>
        <v>41.003862704572299</v>
      </c>
      <c r="BN123" s="20">
        <f t="shared" si="116"/>
        <v>14.290835455191266</v>
      </c>
      <c r="BO123" s="20">
        <f t="shared" si="117"/>
        <v>26.750258175559381</v>
      </c>
      <c r="BP123" s="20">
        <f t="shared" si="118"/>
        <v>31.026081983130332</v>
      </c>
      <c r="BQ123" s="20">
        <f t="shared" si="119"/>
        <v>141.62668200244758</v>
      </c>
      <c r="BR123" s="20">
        <f t="shared" si="120"/>
        <v>7.2456227520633236</v>
      </c>
      <c r="BS123" s="20">
        <f t="shared" si="121"/>
        <v>26.883736342092</v>
      </c>
      <c r="BT123" s="20">
        <f t="shared" si="122"/>
        <v>49.866060119982855</v>
      </c>
      <c r="BU123" s="20">
        <f t="shared" si="123"/>
        <v>3.7589667606167958</v>
      </c>
      <c r="BV123" s="20">
        <f t="shared" si="124"/>
        <v>26.924931780366059</v>
      </c>
      <c r="BW123" s="20">
        <f t="shared" si="125"/>
        <v>2.3987584401125908</v>
      </c>
      <c r="BX123" s="21">
        <f t="shared" si="126"/>
        <v>2187.8498302287212</v>
      </c>
      <c r="BY123" s="23">
        <f t="shared" si="127"/>
        <v>0.21878498302287211</v>
      </c>
    </row>
    <row r="124" spans="1:77" x14ac:dyDescent="0.25">
      <c r="A124" s="191" t="s">
        <v>475</v>
      </c>
      <c r="B124" s="78" t="s">
        <v>199</v>
      </c>
      <c r="C124" s="169" t="s">
        <v>278</v>
      </c>
      <c r="D124" s="74">
        <v>47.016283000000001</v>
      </c>
      <c r="E124" s="74">
        <v>-120.31309</v>
      </c>
      <c r="F124" s="172" t="s">
        <v>324</v>
      </c>
      <c r="G124" s="68" t="s">
        <v>73</v>
      </c>
      <c r="H124" s="7">
        <v>53.660548999999996</v>
      </c>
      <c r="I124" s="5">
        <v>14.710378499999999</v>
      </c>
      <c r="J124" s="5">
        <v>9.6169735000000003</v>
      </c>
      <c r="K124" s="5">
        <v>9.1174834999999987</v>
      </c>
      <c r="L124" s="5">
        <v>4.2816840000000003</v>
      </c>
      <c r="M124" s="5">
        <v>2.8081885</v>
      </c>
      <c r="N124" s="5">
        <v>1.0629584999999999</v>
      </c>
      <c r="O124" s="6">
        <v>1.7997559999999999</v>
      </c>
      <c r="P124" s="6">
        <v>0.1656675</v>
      </c>
      <c r="Q124" s="6">
        <v>0.26695849999999999</v>
      </c>
      <c r="R124" s="5">
        <v>2.3222322232223447</v>
      </c>
      <c r="S124" s="83">
        <f t="shared" si="100"/>
        <v>97.490597499999978</v>
      </c>
      <c r="T124" s="7">
        <f t="shared" si="139"/>
        <v>55.041768515163739</v>
      </c>
      <c r="U124" s="5">
        <f t="shared" si="140"/>
        <v>15.089022815764363</v>
      </c>
      <c r="V124" s="5">
        <f t="shared" si="141"/>
        <v>9.86451385734917</v>
      </c>
      <c r="W124" s="5">
        <f t="shared" si="142"/>
        <v>9.3521670128239816</v>
      </c>
      <c r="X124" s="5">
        <f t="shared" si="143"/>
        <v>4.3918943054995649</v>
      </c>
      <c r="Y124" s="5">
        <f t="shared" si="144"/>
        <v>2.8804711141502652</v>
      </c>
      <c r="Z124" s="5">
        <f t="shared" si="145"/>
        <v>1.0903189920443357</v>
      </c>
      <c r="AA124" s="5">
        <f t="shared" si="146"/>
        <v>1.8460816182811888</v>
      </c>
      <c r="AB124" s="5">
        <f t="shared" si="147"/>
        <v>0.16993177213833369</v>
      </c>
      <c r="AC124" s="5">
        <f t="shared" si="148"/>
        <v>0.27382999678507464</v>
      </c>
      <c r="AD124" s="8">
        <f t="shared" si="149"/>
        <v>100</v>
      </c>
      <c r="AE124" s="4"/>
      <c r="AF124" s="35">
        <v>21.266600772299999</v>
      </c>
      <c r="AG124" s="31">
        <v>54.713856000000007</v>
      </c>
      <c r="AH124" s="31">
        <v>40.050692240000004</v>
      </c>
      <c r="AI124" s="31">
        <v>323.35509999999999</v>
      </c>
      <c r="AJ124" s="31">
        <v>532.06629999999996</v>
      </c>
      <c r="AK124" s="31">
        <v>23.203399999999998</v>
      </c>
      <c r="AL124" s="31">
        <v>330.84744999999998</v>
      </c>
      <c r="AM124" s="31">
        <v>155.2468849</v>
      </c>
      <c r="AN124" s="31">
        <v>32.168349999999997</v>
      </c>
      <c r="AO124" s="32">
        <v>9.5619499999999995</v>
      </c>
      <c r="AP124" s="31">
        <v>21.9298</v>
      </c>
      <c r="AQ124" s="31">
        <v>38.128399999999999</v>
      </c>
      <c r="AR124" s="31">
        <v>113.4897</v>
      </c>
      <c r="AS124" s="31">
        <v>5.7113000000000005</v>
      </c>
      <c r="AT124" s="31">
        <v>20.141164119999996</v>
      </c>
      <c r="AU124" s="31">
        <v>36.854799999999997</v>
      </c>
      <c r="AV124" s="31">
        <v>3.0745499999999999</v>
      </c>
      <c r="AW124" s="31">
        <v>19.203500000000002</v>
      </c>
      <c r="AX124" s="31">
        <v>0.81589999999999996</v>
      </c>
      <c r="AY124" s="31">
        <f t="shared" si="101"/>
        <v>1781.8296980323003</v>
      </c>
      <c r="AZ124" s="33">
        <f t="shared" si="102"/>
        <v>0.17818296980323003</v>
      </c>
      <c r="BA124" s="33">
        <f t="shared" si="103"/>
        <v>97.66878046980321</v>
      </c>
      <c r="BB124" s="33">
        <f t="shared" si="104"/>
        <v>97.714540848747475</v>
      </c>
      <c r="BC124" s="33">
        <f t="shared" si="105"/>
        <v>100.03677307196982</v>
      </c>
      <c r="BD124" s="51">
        <f t="shared" si="106"/>
        <v>101.10425713046982</v>
      </c>
      <c r="BE124" s="22">
        <f t="shared" si="107"/>
        <v>27.062301885514103</v>
      </c>
      <c r="BF124" s="20">
        <f t="shared" si="108"/>
        <v>79.968347576275107</v>
      </c>
      <c r="BG124" s="20">
        <f t="shared" si="109"/>
        <v>61.431967570545432</v>
      </c>
      <c r="BH124" s="20">
        <f t="shared" si="110"/>
        <v>475.69545569863772</v>
      </c>
      <c r="BI124" s="20">
        <f t="shared" si="111"/>
        <v>594.05159780107761</v>
      </c>
      <c r="BJ124" s="20">
        <f t="shared" si="112"/>
        <v>25.375240411840409</v>
      </c>
      <c r="BK124" s="20">
        <f t="shared" si="113"/>
        <v>391.26241461994977</v>
      </c>
      <c r="BL124" s="20">
        <f t="shared" si="114"/>
        <v>209.70753296840607</v>
      </c>
      <c r="BM124" s="20">
        <f t="shared" si="115"/>
        <v>40.852230546650915</v>
      </c>
      <c r="BN124" s="20">
        <f t="shared" si="116"/>
        <v>13.678777761393235</v>
      </c>
      <c r="BO124" s="20">
        <f t="shared" si="117"/>
        <v>29.47878450946644</v>
      </c>
      <c r="BP124" s="20">
        <f t="shared" si="118"/>
        <v>47.728601428886158</v>
      </c>
      <c r="BQ124" s="20">
        <f t="shared" si="119"/>
        <v>141.26750633318034</v>
      </c>
      <c r="BR124" s="20">
        <f t="shared" si="120"/>
        <v>6.1523483131425269</v>
      </c>
      <c r="BS124" s="20">
        <f t="shared" si="121"/>
        <v>23.621028340574469</v>
      </c>
      <c r="BT124" s="20">
        <f t="shared" si="122"/>
        <v>45.303872132552485</v>
      </c>
      <c r="BU124" s="20">
        <f t="shared" si="123"/>
        <v>3.4985564127427407</v>
      </c>
      <c r="BV124" s="20">
        <f t="shared" si="124"/>
        <v>22.398757903494179</v>
      </c>
      <c r="BW124" s="20">
        <f t="shared" si="125"/>
        <v>0.89816526068142655</v>
      </c>
      <c r="BX124" s="21">
        <f t="shared" si="126"/>
        <v>2239.4334874750111</v>
      </c>
      <c r="BY124" s="23">
        <f t="shared" si="127"/>
        <v>0.2239433487475011</v>
      </c>
    </row>
    <row r="125" spans="1:77" x14ac:dyDescent="0.25">
      <c r="A125" s="191" t="s">
        <v>476</v>
      </c>
      <c r="B125" s="78" t="s">
        <v>200</v>
      </c>
      <c r="C125" s="169" t="s">
        <v>278</v>
      </c>
      <c r="D125" s="74">
        <v>47.023980000000002</v>
      </c>
      <c r="E125" s="74">
        <v>-120.30592</v>
      </c>
      <c r="F125" s="172" t="s">
        <v>323</v>
      </c>
      <c r="G125" s="68" t="s">
        <v>73</v>
      </c>
      <c r="H125" s="7">
        <v>53.178199999999997</v>
      </c>
      <c r="I125" s="5">
        <v>13.8612</v>
      </c>
      <c r="J125" s="5">
        <v>11.9788</v>
      </c>
      <c r="K125" s="5">
        <v>8.5389999999999997</v>
      </c>
      <c r="L125" s="5">
        <v>4.8703000000000003</v>
      </c>
      <c r="M125" s="5">
        <v>2.8512</v>
      </c>
      <c r="N125" s="5">
        <v>1.1805000000000001</v>
      </c>
      <c r="O125" s="6">
        <v>1.8320000000000001</v>
      </c>
      <c r="P125" s="6">
        <v>0.1996</v>
      </c>
      <c r="Q125" s="6">
        <v>0.34810000000000002</v>
      </c>
      <c r="R125" s="5">
        <v>0.92014459415040928</v>
      </c>
      <c r="S125" s="83">
        <f t="shared" si="100"/>
        <v>98.83890000000001</v>
      </c>
      <c r="T125" s="7">
        <f t="shared" si="139"/>
        <v>53.802905536180589</v>
      </c>
      <c r="U125" s="5">
        <f t="shared" si="140"/>
        <v>14.02403304771704</v>
      </c>
      <c r="V125" s="5">
        <f t="shared" si="141"/>
        <v>12.119519743744616</v>
      </c>
      <c r="W125" s="5">
        <f t="shared" si="142"/>
        <v>8.6393110404911422</v>
      </c>
      <c r="X125" s="5">
        <f t="shared" si="143"/>
        <v>4.9275133575950356</v>
      </c>
      <c r="Y125" s="5">
        <f t="shared" si="144"/>
        <v>2.8846941841724258</v>
      </c>
      <c r="Z125" s="5">
        <f t="shared" si="145"/>
        <v>1.1943678045789663</v>
      </c>
      <c r="AA125" s="5">
        <f t="shared" si="146"/>
        <v>1.8535212350602848</v>
      </c>
      <c r="AB125" s="5">
        <f t="shared" si="147"/>
        <v>0.20194478085045461</v>
      </c>
      <c r="AC125" s="5">
        <f t="shared" si="148"/>
        <v>0.35218926960943514</v>
      </c>
      <c r="AD125" s="8">
        <f t="shared" si="149"/>
        <v>100</v>
      </c>
      <c r="AE125" s="4"/>
      <c r="AF125" s="35">
        <v>12.388428000000001</v>
      </c>
      <c r="AG125" s="31">
        <v>41.390080000000005</v>
      </c>
      <c r="AH125" s="31">
        <v>37.035829999999997</v>
      </c>
      <c r="AI125" s="31">
        <v>292</v>
      </c>
      <c r="AJ125" s="31">
        <v>494.76</v>
      </c>
      <c r="AK125" s="31">
        <v>26.82</v>
      </c>
      <c r="AL125" s="31">
        <v>309.89</v>
      </c>
      <c r="AM125" s="31">
        <v>164.10524999999998</v>
      </c>
      <c r="AN125" s="31">
        <v>34.56</v>
      </c>
      <c r="AO125" s="32">
        <v>10.49</v>
      </c>
      <c r="AP125" s="31">
        <v>20.66</v>
      </c>
      <c r="AQ125" s="31">
        <v>29.58</v>
      </c>
      <c r="AR125" s="31">
        <v>116.66</v>
      </c>
      <c r="AS125" s="31">
        <v>5.38</v>
      </c>
      <c r="AT125" s="31">
        <v>21.855063999999999</v>
      </c>
      <c r="AU125" s="31">
        <v>38.21</v>
      </c>
      <c r="AV125" s="31">
        <v>3.8</v>
      </c>
      <c r="AW125" s="31">
        <v>24.93</v>
      </c>
      <c r="AX125" s="31">
        <v>0.96</v>
      </c>
      <c r="AY125" s="31">
        <f t="shared" si="101"/>
        <v>1685.4746520000003</v>
      </c>
      <c r="AZ125" s="33">
        <f t="shared" si="102"/>
        <v>0.16854746520000002</v>
      </c>
      <c r="BA125" s="33">
        <f t="shared" si="103"/>
        <v>99.007447465200016</v>
      </c>
      <c r="BB125" s="33">
        <f t="shared" si="104"/>
        <v>99.050328056646762</v>
      </c>
      <c r="BC125" s="33">
        <f t="shared" si="105"/>
        <v>99.970472650797177</v>
      </c>
      <c r="BD125" s="51">
        <f t="shared" si="106"/>
        <v>101.30011945079718</v>
      </c>
      <c r="BE125" s="22">
        <f t="shared" si="107"/>
        <v>15.764596421052634</v>
      </c>
      <c r="BF125" s="20">
        <f t="shared" si="108"/>
        <v>60.494663429494587</v>
      </c>
      <c r="BG125" s="20">
        <f t="shared" si="109"/>
        <v>56.807605068956306</v>
      </c>
      <c r="BH125" s="20">
        <f t="shared" si="110"/>
        <v>429.56821483255476</v>
      </c>
      <c r="BI125" s="20">
        <f t="shared" si="111"/>
        <v>552.39914373088686</v>
      </c>
      <c r="BJ125" s="20">
        <f t="shared" si="112"/>
        <v>29.33035451035451</v>
      </c>
      <c r="BK125" s="20">
        <f t="shared" si="113"/>
        <v>366.47799360876513</v>
      </c>
      <c r="BL125" s="20">
        <f t="shared" si="114"/>
        <v>221.67341487612364</v>
      </c>
      <c r="BM125" s="20">
        <f t="shared" si="115"/>
        <v>43.889509026488952</v>
      </c>
      <c r="BN125" s="20">
        <f t="shared" si="116"/>
        <v>15.006392913267172</v>
      </c>
      <c r="BO125" s="20">
        <f t="shared" si="117"/>
        <v>27.771876075731498</v>
      </c>
      <c r="BP125" s="20">
        <f t="shared" si="118"/>
        <v>37.02783306581059</v>
      </c>
      <c r="BQ125" s="20">
        <f t="shared" si="119"/>
        <v>145.21377084289429</v>
      </c>
      <c r="BR125" s="20">
        <f t="shared" si="120"/>
        <v>5.7954640667985906</v>
      </c>
      <c r="BS125" s="20">
        <f t="shared" si="121"/>
        <v>25.631045110071266</v>
      </c>
      <c r="BT125" s="20">
        <f t="shared" si="122"/>
        <v>46.969755749178688</v>
      </c>
      <c r="BU125" s="20">
        <f t="shared" si="123"/>
        <v>4.3240520949154879</v>
      </c>
      <c r="BV125" s="20">
        <f t="shared" si="124"/>
        <v>29.078086522462563</v>
      </c>
      <c r="BW125" s="20">
        <f t="shared" si="125"/>
        <v>1.0567945216989454</v>
      </c>
      <c r="BX125" s="21">
        <f t="shared" si="126"/>
        <v>2114.2805664675066</v>
      </c>
      <c r="BY125" s="23">
        <f t="shared" si="127"/>
        <v>0.21142805664675066</v>
      </c>
    </row>
    <row r="126" spans="1:77" x14ac:dyDescent="0.25">
      <c r="A126" s="191" t="s">
        <v>360</v>
      </c>
      <c r="B126" s="78" t="s">
        <v>201</v>
      </c>
      <c r="C126" s="169" t="s">
        <v>311</v>
      </c>
      <c r="D126" s="74">
        <v>47.023797999999999</v>
      </c>
      <c r="E126" s="74">
        <v>-120.30388499999999</v>
      </c>
      <c r="F126" s="172" t="s">
        <v>324</v>
      </c>
      <c r="G126" s="68" t="s">
        <v>73</v>
      </c>
      <c r="H126" s="7">
        <v>52.968626</v>
      </c>
      <c r="I126" s="5">
        <v>14.141636500000001</v>
      </c>
      <c r="J126" s="5">
        <v>11.3671785</v>
      </c>
      <c r="K126" s="5">
        <v>9.0870365</v>
      </c>
      <c r="L126" s="5">
        <v>4.3820794999999997</v>
      </c>
      <c r="M126" s="5">
        <v>2.7211259999999999</v>
      </c>
      <c r="N126" s="5">
        <v>1.0450485</v>
      </c>
      <c r="O126" s="6">
        <v>1.735479</v>
      </c>
      <c r="P126" s="6">
        <v>0.18735849999999998</v>
      </c>
      <c r="Q126" s="6">
        <v>0.25919750000000003</v>
      </c>
      <c r="R126" s="5">
        <v>1.8926296633304147</v>
      </c>
      <c r="S126" s="83">
        <f t="shared" si="100"/>
        <v>97.894766499999989</v>
      </c>
      <c r="T126" s="7">
        <f t="shared" si="139"/>
        <v>54.107719844247249</v>
      </c>
      <c r="U126" s="5">
        <f t="shared" si="140"/>
        <v>14.445753338611828</v>
      </c>
      <c r="V126" s="5">
        <f t="shared" si="141"/>
        <v>11.611630433788307</v>
      </c>
      <c r="W126" s="5">
        <f t="shared" si="142"/>
        <v>9.2824538276006834</v>
      </c>
      <c r="X126" s="5">
        <f t="shared" si="143"/>
        <v>4.4763164126858612</v>
      </c>
      <c r="Y126" s="5">
        <f t="shared" si="144"/>
        <v>2.7796439965971014</v>
      </c>
      <c r="Z126" s="5">
        <f t="shared" si="145"/>
        <v>1.0675223378769694</v>
      </c>
      <c r="AA126" s="5">
        <f t="shared" si="146"/>
        <v>1.7728005919499283</v>
      </c>
      <c r="AB126" s="5">
        <f t="shared" si="147"/>
        <v>0.19138765707153507</v>
      </c>
      <c r="AC126" s="5">
        <f t="shared" si="148"/>
        <v>0.26477155957055176</v>
      </c>
      <c r="AD126" s="8">
        <f t="shared" si="149"/>
        <v>100</v>
      </c>
      <c r="AE126" s="4"/>
      <c r="AF126" s="35">
        <v>20.396422597999997</v>
      </c>
      <c r="AG126" s="31">
        <v>51.616460799999999</v>
      </c>
      <c r="AH126" s="31">
        <v>37.541948990000002</v>
      </c>
      <c r="AI126" s="31">
        <v>314.221</v>
      </c>
      <c r="AJ126" s="31">
        <v>443.44165000000004</v>
      </c>
      <c r="AK126" s="31">
        <v>23.4422</v>
      </c>
      <c r="AL126" s="31">
        <v>316.84780000000001</v>
      </c>
      <c r="AM126" s="31">
        <v>150.77912594999998</v>
      </c>
      <c r="AN126" s="31">
        <v>31.43205</v>
      </c>
      <c r="AO126" s="32">
        <v>9.7410499999999995</v>
      </c>
      <c r="AP126" s="31">
        <v>20.268150000000002</v>
      </c>
      <c r="AQ126" s="31">
        <v>37.521450000000002</v>
      </c>
      <c r="AR126" s="31">
        <v>107.90775000000001</v>
      </c>
      <c r="AS126" s="31">
        <v>5.8605499999999999</v>
      </c>
      <c r="AT126" s="31">
        <v>18.515700279999997</v>
      </c>
      <c r="AU126" s="31">
        <v>35.173250000000003</v>
      </c>
      <c r="AV126" s="31">
        <v>3.4626000000000001</v>
      </c>
      <c r="AW126" s="31">
        <v>19.919899999999998</v>
      </c>
      <c r="AX126" s="31">
        <v>2.4377500000000003</v>
      </c>
      <c r="AY126" s="31">
        <f t="shared" si="101"/>
        <v>1650.5268086180004</v>
      </c>
      <c r="AZ126" s="33">
        <f t="shared" si="102"/>
        <v>0.16505268086180003</v>
      </c>
      <c r="BA126" s="33">
        <f t="shared" si="103"/>
        <v>98.059819180861794</v>
      </c>
      <c r="BB126" s="33">
        <f t="shared" si="104"/>
        <v>98.103152882248452</v>
      </c>
      <c r="BC126" s="33">
        <f t="shared" si="105"/>
        <v>99.995782545578862</v>
      </c>
      <c r="BD126" s="51">
        <f t="shared" si="106"/>
        <v>101.25753935907886</v>
      </c>
      <c r="BE126" s="22">
        <f t="shared" si="107"/>
        <v>25.954977555724405</v>
      </c>
      <c r="BF126" s="20">
        <f t="shared" si="108"/>
        <v>75.44127538573737</v>
      </c>
      <c r="BG126" s="20">
        <f t="shared" si="109"/>
        <v>57.583918376956142</v>
      </c>
      <c r="BH126" s="20">
        <f t="shared" si="110"/>
        <v>462.25806175650746</v>
      </c>
      <c r="BI126" s="20">
        <f t="shared" si="111"/>
        <v>495.10224705839528</v>
      </c>
      <c r="BJ126" s="20">
        <f t="shared" si="112"/>
        <v>25.636392114192113</v>
      </c>
      <c r="BK126" s="20">
        <f t="shared" si="113"/>
        <v>374.70633458114588</v>
      </c>
      <c r="BL126" s="20">
        <f t="shared" si="114"/>
        <v>203.67248300327776</v>
      </c>
      <c r="BM126" s="20">
        <f t="shared" si="115"/>
        <v>39.917165572802425</v>
      </c>
      <c r="BN126" s="20">
        <f t="shared" si="116"/>
        <v>13.934987958797061</v>
      </c>
      <c r="BO126" s="20">
        <f t="shared" si="117"/>
        <v>27.245137951807234</v>
      </c>
      <c r="BP126" s="20">
        <f t="shared" si="118"/>
        <v>46.968829850816732</v>
      </c>
      <c r="BQ126" s="20">
        <f t="shared" si="119"/>
        <v>134.31931493804498</v>
      </c>
      <c r="BR126" s="20">
        <f t="shared" si="120"/>
        <v>6.3131239659249969</v>
      </c>
      <c r="BS126" s="20">
        <f t="shared" si="121"/>
        <v>21.714727036317036</v>
      </c>
      <c r="BT126" s="20">
        <f t="shared" si="122"/>
        <v>43.236821811169833</v>
      </c>
      <c r="BU126" s="20">
        <f t="shared" si="123"/>
        <v>3.9401217852248345</v>
      </c>
      <c r="BV126" s="20">
        <f t="shared" si="124"/>
        <v>23.234359234608984</v>
      </c>
      <c r="BW126" s="20">
        <f t="shared" si="125"/>
        <v>2.6835425471579213</v>
      </c>
      <c r="BX126" s="21">
        <f t="shared" si="126"/>
        <v>2083.8638224846086</v>
      </c>
      <c r="BY126" s="23">
        <f t="shared" si="127"/>
        <v>0.20838638224846087</v>
      </c>
    </row>
    <row r="127" spans="1:77" x14ac:dyDescent="0.25">
      <c r="A127" s="191" t="s">
        <v>470</v>
      </c>
      <c r="B127" s="78" t="s">
        <v>202</v>
      </c>
      <c r="C127" s="169" t="s">
        <v>278</v>
      </c>
      <c r="D127" s="74">
        <v>47.028795000000002</v>
      </c>
      <c r="E127" s="74">
        <v>-120.32363100000001</v>
      </c>
      <c r="F127" s="172" t="s">
        <v>324</v>
      </c>
      <c r="G127" s="68" t="s">
        <v>131</v>
      </c>
      <c r="H127" s="7">
        <v>52.671518999999996</v>
      </c>
      <c r="I127" s="5">
        <v>14.127209000000001</v>
      </c>
      <c r="J127" s="5">
        <v>11.119125</v>
      </c>
      <c r="K127" s="5">
        <v>8.9890290000000004</v>
      </c>
      <c r="L127" s="5">
        <v>4.3812834999999994</v>
      </c>
      <c r="M127" s="5">
        <v>2.6440135000000002</v>
      </c>
      <c r="N127" s="5">
        <v>0.84734200000000004</v>
      </c>
      <c r="O127" s="6">
        <v>1.7095095</v>
      </c>
      <c r="P127" s="6">
        <v>0.17094100000000001</v>
      </c>
      <c r="Q127" s="6">
        <v>0.26268000000000002</v>
      </c>
      <c r="R127" s="5">
        <v>2.8423772609818529</v>
      </c>
      <c r="S127" s="83">
        <f t="shared" si="100"/>
        <v>96.922651499999986</v>
      </c>
      <c r="T127" s="7">
        <f t="shared" si="139"/>
        <v>54.343869245054655</v>
      </c>
      <c r="U127" s="5">
        <f t="shared" si="140"/>
        <v>14.575755802553548</v>
      </c>
      <c r="V127" s="5">
        <f t="shared" si="141"/>
        <v>11.47216344984124</v>
      </c>
      <c r="W127" s="5">
        <f t="shared" si="142"/>
        <v>9.2744357081481645</v>
      </c>
      <c r="X127" s="5">
        <f t="shared" si="143"/>
        <v>4.5203917063701047</v>
      </c>
      <c r="Y127" s="5">
        <f t="shared" si="144"/>
        <v>2.7279624103143738</v>
      </c>
      <c r="Z127" s="5">
        <f t="shared" si="145"/>
        <v>0.87424558334539604</v>
      </c>
      <c r="AA127" s="5">
        <f t="shared" si="146"/>
        <v>1.7637873846239136</v>
      </c>
      <c r="AB127" s="5">
        <f t="shared" si="147"/>
        <v>0.17636847254431542</v>
      </c>
      <c r="AC127" s="5">
        <f t="shared" si="148"/>
        <v>0.27102023720430313</v>
      </c>
      <c r="AD127" s="8">
        <f t="shared" si="149"/>
        <v>100</v>
      </c>
      <c r="AE127" s="4"/>
      <c r="AF127" s="35">
        <v>14.686849730899999</v>
      </c>
      <c r="AG127" s="31">
        <v>52.207411200000003</v>
      </c>
      <c r="AH127" s="31">
        <v>37.185149950000003</v>
      </c>
      <c r="AI127" s="31">
        <v>314.8777</v>
      </c>
      <c r="AJ127" s="31">
        <v>439.24275</v>
      </c>
      <c r="AK127" s="31">
        <v>18.526900000000001</v>
      </c>
      <c r="AL127" s="31">
        <v>312.71854999999999</v>
      </c>
      <c r="AM127" s="31">
        <v>148.75676854999998</v>
      </c>
      <c r="AN127" s="31">
        <v>32.1783</v>
      </c>
      <c r="AO127" s="32">
        <v>9.4425500000000007</v>
      </c>
      <c r="AP127" s="31">
        <v>19.79055</v>
      </c>
      <c r="AQ127" s="31">
        <v>37.81</v>
      </c>
      <c r="AR127" s="31">
        <v>109.00225</v>
      </c>
      <c r="AS127" s="31">
        <v>5.3132999999999999</v>
      </c>
      <c r="AT127" s="31">
        <v>19.661860679999997</v>
      </c>
      <c r="AU127" s="31">
        <v>36.347349999999999</v>
      </c>
      <c r="AV127" s="31">
        <v>2.6268000000000002</v>
      </c>
      <c r="AW127" s="31">
        <v>21.58155</v>
      </c>
      <c r="AX127" s="31">
        <v>2.8257999999999996</v>
      </c>
      <c r="AY127" s="31">
        <f t="shared" si="101"/>
        <v>1634.7823901109002</v>
      </c>
      <c r="AZ127" s="33">
        <f t="shared" si="102"/>
        <v>0.16347823901109002</v>
      </c>
      <c r="BA127" s="33">
        <f t="shared" si="103"/>
        <v>97.086129739011071</v>
      </c>
      <c r="BB127" s="33">
        <f t="shared" si="104"/>
        <v>97.129193170505559</v>
      </c>
      <c r="BC127" s="33">
        <f t="shared" si="105"/>
        <v>99.971570431487407</v>
      </c>
      <c r="BD127" s="51">
        <f t="shared" si="106"/>
        <v>101.20579330648741</v>
      </c>
      <c r="BE127" s="22">
        <f t="shared" si="107"/>
        <v>18.689397775430745</v>
      </c>
      <c r="BF127" s="20">
        <f t="shared" si="108"/>
        <v>76.304993106300486</v>
      </c>
      <c r="BG127" s="20">
        <f t="shared" si="109"/>
        <v>57.036640269423444</v>
      </c>
      <c r="BH127" s="20">
        <f t="shared" si="110"/>
        <v>463.22414890267368</v>
      </c>
      <c r="BI127" s="20">
        <f t="shared" si="111"/>
        <v>490.41417857142858</v>
      </c>
      <c r="BJ127" s="20">
        <f t="shared" si="112"/>
        <v>20.261019574119576</v>
      </c>
      <c r="BK127" s="20">
        <f t="shared" si="113"/>
        <v>369.82305582058893</v>
      </c>
      <c r="BL127" s="20">
        <f t="shared" si="114"/>
        <v>200.94068209527515</v>
      </c>
      <c r="BM127" s="20">
        <f t="shared" si="115"/>
        <v>40.864866559811034</v>
      </c>
      <c r="BN127" s="20">
        <f t="shared" si="116"/>
        <v>13.507970963124018</v>
      </c>
      <c r="BO127" s="20">
        <f t="shared" si="117"/>
        <v>26.603131755593804</v>
      </c>
      <c r="BP127" s="20">
        <f t="shared" si="118"/>
        <v>47.330032732194006</v>
      </c>
      <c r="BQ127" s="20">
        <f t="shared" si="119"/>
        <v>135.68170540767935</v>
      </c>
      <c r="BR127" s="20">
        <f t="shared" si="120"/>
        <v>5.7236132390559389</v>
      </c>
      <c r="BS127" s="20">
        <f t="shared" si="121"/>
        <v>23.058913853421636</v>
      </c>
      <c r="BT127" s="20">
        <f t="shared" si="122"/>
        <v>44.680087716040561</v>
      </c>
      <c r="BU127" s="20">
        <f t="shared" si="123"/>
        <v>2.9890579060326332</v>
      </c>
      <c r="BV127" s="20">
        <f t="shared" si="124"/>
        <v>25.172490099833613</v>
      </c>
      <c r="BW127" s="20">
        <f t="shared" si="125"/>
        <v>3.110718707725916</v>
      </c>
      <c r="BX127" s="21">
        <f t="shared" si="126"/>
        <v>2065.416705055753</v>
      </c>
      <c r="BY127" s="23">
        <f t="shared" si="127"/>
        <v>0.20654167050557531</v>
      </c>
    </row>
    <row r="128" spans="1:77" x14ac:dyDescent="0.25">
      <c r="A128" s="191" t="s">
        <v>375</v>
      </c>
      <c r="B128" s="78" t="s">
        <v>203</v>
      </c>
      <c r="C128" s="169" t="s">
        <v>312</v>
      </c>
      <c r="D128" s="74">
        <v>47.033166000000001</v>
      </c>
      <c r="E128" s="74">
        <v>-120.328925</v>
      </c>
      <c r="F128" s="172" t="s">
        <v>323</v>
      </c>
      <c r="G128" s="68" t="s">
        <v>73</v>
      </c>
      <c r="H128" s="7">
        <v>54.028002499999999</v>
      </c>
      <c r="I128" s="5">
        <v>14.297453500000001</v>
      </c>
      <c r="J128" s="5">
        <v>10.7413235</v>
      </c>
      <c r="K128" s="5">
        <v>8.9022649999999999</v>
      </c>
      <c r="L128" s="5">
        <v>4.4732215000000002</v>
      </c>
      <c r="M128" s="5">
        <v>2.8590330000000002</v>
      </c>
      <c r="N128" s="5">
        <v>1.3506129999999998</v>
      </c>
      <c r="O128" s="6">
        <v>1.8504014999999998</v>
      </c>
      <c r="P128" s="6">
        <v>0.20198500000000003</v>
      </c>
      <c r="Q128" s="6">
        <v>0.32397199999999998</v>
      </c>
      <c r="R128" s="5">
        <v>0.69310122501622118</v>
      </c>
      <c r="S128" s="83">
        <f t="shared" si="100"/>
        <v>99.028270499999977</v>
      </c>
      <c r="T128" s="7">
        <f t="shared" si="139"/>
        <v>54.558160237686884</v>
      </c>
      <c r="U128" s="5">
        <f t="shared" si="140"/>
        <v>14.437749369762045</v>
      </c>
      <c r="V128" s="5">
        <f t="shared" si="141"/>
        <v>10.846724320001128</v>
      </c>
      <c r="W128" s="5">
        <f t="shared" si="142"/>
        <v>8.9896197874121224</v>
      </c>
      <c r="X128" s="5">
        <f t="shared" si="143"/>
        <v>4.5171156452742469</v>
      </c>
      <c r="Y128" s="5">
        <f t="shared" si="144"/>
        <v>2.8870876827036991</v>
      </c>
      <c r="Z128" s="5">
        <f t="shared" si="145"/>
        <v>1.3638660891285588</v>
      </c>
      <c r="AA128" s="5">
        <f t="shared" si="146"/>
        <v>1.8685588374483431</v>
      </c>
      <c r="AB128" s="5">
        <f t="shared" si="147"/>
        <v>0.20396700758295083</v>
      </c>
      <c r="AC128" s="5">
        <f t="shared" si="148"/>
        <v>0.32715102300004328</v>
      </c>
      <c r="AD128" s="8">
        <f t="shared" si="149"/>
        <v>100</v>
      </c>
      <c r="AE128" s="4"/>
      <c r="AF128" s="35">
        <v>18.2973377603</v>
      </c>
      <c r="AG128" s="31">
        <v>44.861286399999997</v>
      </c>
      <c r="AH128" s="31">
        <v>37.497349110000009</v>
      </c>
      <c r="AI128" s="31">
        <v>311.56434999999999</v>
      </c>
      <c r="AJ128" s="31">
        <v>500.89295000000004</v>
      </c>
      <c r="AK128" s="31">
        <v>27.720700000000001</v>
      </c>
      <c r="AL128" s="31">
        <v>316.3304</v>
      </c>
      <c r="AM128" s="31">
        <v>164.17208465000002</v>
      </c>
      <c r="AN128" s="31">
        <v>34.208100000000002</v>
      </c>
      <c r="AO128" s="32">
        <v>10.75595</v>
      </c>
      <c r="AP128" s="31">
        <v>21.58155</v>
      </c>
      <c r="AQ128" s="31">
        <v>32.904649999999997</v>
      </c>
      <c r="AR128" s="31">
        <v>115.6986</v>
      </c>
      <c r="AS128" s="31">
        <v>5.3630499999999994</v>
      </c>
      <c r="AT128" s="31">
        <v>20.266199799999995</v>
      </c>
      <c r="AU128" s="31">
        <v>39.033849999999994</v>
      </c>
      <c r="AV128" s="31">
        <v>3.6217999999999999</v>
      </c>
      <c r="AW128" s="31">
        <v>24.118799999999997</v>
      </c>
      <c r="AX128" s="31">
        <v>1.3333000000000002</v>
      </c>
      <c r="AY128" s="31">
        <f t="shared" si="101"/>
        <v>1730.2223077203</v>
      </c>
      <c r="AZ128" s="33">
        <f t="shared" si="102"/>
        <v>0.17302223077202999</v>
      </c>
      <c r="BA128" s="33">
        <f t="shared" si="103"/>
        <v>99.20129273077201</v>
      </c>
      <c r="BB128" s="33">
        <f t="shared" si="104"/>
        <v>99.245713734659546</v>
      </c>
      <c r="BC128" s="33">
        <f t="shared" si="105"/>
        <v>99.938814959675767</v>
      </c>
      <c r="BD128" s="51">
        <f t="shared" si="106"/>
        <v>101.13110186817576</v>
      </c>
      <c r="BE128" s="22">
        <f t="shared" si="107"/>
        <v>23.283837575745409</v>
      </c>
      <c r="BF128" s="20">
        <f t="shared" si="108"/>
        <v>65.568088338610664</v>
      </c>
      <c r="BG128" s="20">
        <f t="shared" si="109"/>
        <v>57.515508613514562</v>
      </c>
      <c r="BH128" s="20">
        <f t="shared" si="110"/>
        <v>458.34980011974409</v>
      </c>
      <c r="BI128" s="20">
        <f t="shared" si="111"/>
        <v>559.24657749381106</v>
      </c>
      <c r="BJ128" s="20">
        <f t="shared" si="112"/>
        <v>30.315360114660116</v>
      </c>
      <c r="BK128" s="20">
        <f t="shared" si="113"/>
        <v>374.09445386897971</v>
      </c>
      <c r="BL128" s="20">
        <f t="shared" si="114"/>
        <v>221.76369513892791</v>
      </c>
      <c r="BM128" s="20">
        <f t="shared" si="115"/>
        <v>43.442613244474437</v>
      </c>
      <c r="BN128" s="20">
        <f t="shared" si="116"/>
        <v>15.386845744085418</v>
      </c>
      <c r="BO128" s="20">
        <f t="shared" si="117"/>
        <v>29.010654991394151</v>
      </c>
      <c r="BP128" s="20">
        <f t="shared" si="118"/>
        <v>41.189583748780407</v>
      </c>
      <c r="BQ128" s="20">
        <f t="shared" si="119"/>
        <v>144.01705800826065</v>
      </c>
      <c r="BR128" s="20">
        <f t="shared" si="120"/>
        <v>5.7772051233167616</v>
      </c>
      <c r="BS128" s="20">
        <f t="shared" si="121"/>
        <v>23.767666902440425</v>
      </c>
      <c r="BT128" s="20">
        <f t="shared" si="122"/>
        <v>47.982475803456637</v>
      </c>
      <c r="BU128" s="20">
        <f t="shared" si="123"/>
        <v>4.1212768098328727</v>
      </c>
      <c r="BV128" s="20">
        <f t="shared" si="124"/>
        <v>28.131911480865224</v>
      </c>
      <c r="BW128" s="20">
        <f t="shared" si="125"/>
        <v>1.4677334747720876</v>
      </c>
      <c r="BX128" s="21">
        <f t="shared" si="126"/>
        <v>2174.4323465956727</v>
      </c>
      <c r="BY128" s="23">
        <f t="shared" si="127"/>
        <v>0.21744323465956727</v>
      </c>
    </row>
    <row r="129" spans="1:77" x14ac:dyDescent="0.25">
      <c r="A129" s="191" t="s">
        <v>477</v>
      </c>
      <c r="B129" s="78" t="s">
        <v>204</v>
      </c>
      <c r="C129" s="169" t="s">
        <v>313</v>
      </c>
      <c r="D129" s="74">
        <v>47.028421999999999</v>
      </c>
      <c r="E129" s="74">
        <v>-120.333439</v>
      </c>
      <c r="F129" s="172" t="s">
        <v>323</v>
      </c>
      <c r="G129" s="68" t="s">
        <v>73</v>
      </c>
      <c r="H129" s="7">
        <v>53.584600000000002</v>
      </c>
      <c r="I129" s="5">
        <v>13.9239</v>
      </c>
      <c r="J129" s="5">
        <v>11.5435</v>
      </c>
      <c r="K129" s="5">
        <v>8.5389999999999997</v>
      </c>
      <c r="L129" s="5">
        <v>4.2732000000000001</v>
      </c>
      <c r="M129" s="5">
        <v>2.7612999999999999</v>
      </c>
      <c r="N129" s="5">
        <v>1.2565999999999999</v>
      </c>
      <c r="O129" s="6">
        <v>1.8631</v>
      </c>
      <c r="P129" s="6">
        <v>0.19650000000000001</v>
      </c>
      <c r="Q129" s="6">
        <v>0.3589</v>
      </c>
      <c r="R129" s="5">
        <v>1.6184573002753804</v>
      </c>
      <c r="S129" s="83">
        <f t="shared" si="100"/>
        <v>98.300600000000017</v>
      </c>
      <c r="T129" s="7">
        <f t="shared" si="139"/>
        <v>54.510959241347457</v>
      </c>
      <c r="U129" s="5">
        <f t="shared" si="140"/>
        <v>14.164613440813175</v>
      </c>
      <c r="V129" s="5">
        <f t="shared" si="141"/>
        <v>11.7430615886373</v>
      </c>
      <c r="W129" s="5">
        <f t="shared" si="142"/>
        <v>8.6866204275457104</v>
      </c>
      <c r="X129" s="5">
        <f t="shared" si="143"/>
        <v>4.347074178590975</v>
      </c>
      <c r="Y129" s="5">
        <f t="shared" si="144"/>
        <v>2.8090367708844091</v>
      </c>
      <c r="Z129" s="5">
        <f t="shared" si="145"/>
        <v>1.278323835256346</v>
      </c>
      <c r="AA129" s="5">
        <f t="shared" si="146"/>
        <v>1.8953088790912769</v>
      </c>
      <c r="AB129" s="5">
        <f t="shared" si="147"/>
        <v>0.19989705047578546</v>
      </c>
      <c r="AC129" s="5">
        <f t="shared" si="148"/>
        <v>0.36510458735755419</v>
      </c>
      <c r="AD129" s="8">
        <f t="shared" si="149"/>
        <v>100</v>
      </c>
      <c r="AE129" s="4"/>
      <c r="AF129" s="35">
        <v>11.870444000000001</v>
      </c>
      <c r="AG129" s="31">
        <v>40.038400000000003</v>
      </c>
      <c r="AH129" s="31">
        <v>36.217792000000003</v>
      </c>
      <c r="AI129" s="31">
        <v>293.05</v>
      </c>
      <c r="AJ129" s="31">
        <v>579.34</v>
      </c>
      <c r="AK129" s="31">
        <v>28.72</v>
      </c>
      <c r="AL129" s="31">
        <v>322.69</v>
      </c>
      <c r="AM129" s="31">
        <v>166.69774999999998</v>
      </c>
      <c r="AN129" s="31">
        <v>34.58</v>
      </c>
      <c r="AO129" s="32">
        <v>10.87</v>
      </c>
      <c r="AP129" s="31">
        <v>19.579999999999998</v>
      </c>
      <c r="AQ129" s="31">
        <v>29.69</v>
      </c>
      <c r="AR129" s="31">
        <v>117.7</v>
      </c>
      <c r="AS129" s="31">
        <v>6.19</v>
      </c>
      <c r="AT129" s="31">
        <v>21.593263999999998</v>
      </c>
      <c r="AU129" s="31">
        <v>40.17</v>
      </c>
      <c r="AV129" s="31">
        <v>3.59</v>
      </c>
      <c r="AW129" s="31">
        <v>25.21</v>
      </c>
      <c r="AX129" s="31">
        <v>1.65</v>
      </c>
      <c r="AY129" s="31">
        <f t="shared" si="101"/>
        <v>1789.4476500000003</v>
      </c>
      <c r="AZ129" s="33">
        <f t="shared" si="102"/>
        <v>0.17894476500000003</v>
      </c>
      <c r="BA129" s="33">
        <f t="shared" si="103"/>
        <v>98.479544765000014</v>
      </c>
      <c r="BB129" s="33">
        <f t="shared" si="104"/>
        <v>98.523745795853401</v>
      </c>
      <c r="BC129" s="33">
        <f t="shared" si="105"/>
        <v>100.14220309612878</v>
      </c>
      <c r="BD129" s="51">
        <f t="shared" si="106"/>
        <v>101.42353159612878</v>
      </c>
      <c r="BE129" s="22">
        <f t="shared" si="107"/>
        <v>15.105448326349856</v>
      </c>
      <c r="BF129" s="20">
        <f t="shared" si="108"/>
        <v>58.519083129471504</v>
      </c>
      <c r="BG129" s="20">
        <f t="shared" si="109"/>
        <v>55.552853126434741</v>
      </c>
      <c r="BH129" s="20">
        <f t="shared" si="110"/>
        <v>431.11289505712386</v>
      </c>
      <c r="BI129" s="20">
        <f t="shared" si="111"/>
        <v>646.83264598805886</v>
      </c>
      <c r="BJ129" s="20">
        <f t="shared" si="112"/>
        <v>31.408194688194687</v>
      </c>
      <c r="BK129" s="20">
        <f t="shared" si="113"/>
        <v>381.61535950696191</v>
      </c>
      <c r="BL129" s="20">
        <f t="shared" si="114"/>
        <v>225.1753645582109</v>
      </c>
      <c r="BM129" s="20">
        <f t="shared" si="115"/>
        <v>43.914908047916313</v>
      </c>
      <c r="BN129" s="20">
        <f t="shared" si="116"/>
        <v>15.549999138914599</v>
      </c>
      <c r="BO129" s="20">
        <f t="shared" si="117"/>
        <v>26.320103270223751</v>
      </c>
      <c r="BP129" s="20">
        <f t="shared" si="118"/>
        <v>37.165529537657761</v>
      </c>
      <c r="BQ129" s="20">
        <f t="shared" si="119"/>
        <v>146.5083218601805</v>
      </c>
      <c r="BR129" s="20">
        <f t="shared" si="120"/>
        <v>6.6680153482310924</v>
      </c>
      <c r="BS129" s="20">
        <f t="shared" si="121"/>
        <v>25.324012945360302</v>
      </c>
      <c r="BT129" s="20">
        <f t="shared" si="122"/>
        <v>49.379091558348804</v>
      </c>
      <c r="BU129" s="20">
        <f t="shared" si="123"/>
        <v>4.0850913212491058</v>
      </c>
      <c r="BV129" s="20">
        <f t="shared" si="124"/>
        <v>29.404675540765393</v>
      </c>
      <c r="BW129" s="20">
        <f t="shared" si="125"/>
        <v>1.8163655841700623</v>
      </c>
      <c r="BX129" s="21">
        <f t="shared" si="126"/>
        <v>2231.4579585338233</v>
      </c>
      <c r="BY129" s="23">
        <f t="shared" si="127"/>
        <v>0.22314579585338234</v>
      </c>
    </row>
    <row r="130" spans="1:77" x14ac:dyDescent="0.25">
      <c r="A130" s="191" t="s">
        <v>456</v>
      </c>
      <c r="B130" s="78" t="s">
        <v>205</v>
      </c>
      <c r="C130" s="169" t="s">
        <v>313</v>
      </c>
      <c r="D130" s="74">
        <v>47.02807</v>
      </c>
      <c r="E130" s="74">
        <v>-120.335347</v>
      </c>
      <c r="F130" s="172" t="s">
        <v>325</v>
      </c>
      <c r="G130" s="68" t="s">
        <v>73</v>
      </c>
      <c r="H130" s="7">
        <v>54.734552000000001</v>
      </c>
      <c r="I130" s="5">
        <v>14.4821255</v>
      </c>
      <c r="J130" s="5">
        <v>10.2555645</v>
      </c>
      <c r="K130" s="5">
        <v>8.6668479999999999</v>
      </c>
      <c r="L130" s="5">
        <v>4.0287550000000003</v>
      </c>
      <c r="M130" s="5">
        <v>2.9503739999999996</v>
      </c>
      <c r="N130" s="5">
        <v>1.3682245</v>
      </c>
      <c r="O130" s="6">
        <v>1.7897064999999999</v>
      </c>
      <c r="P130" s="6">
        <v>0.18735849999999998</v>
      </c>
      <c r="Q130" s="6">
        <v>0.334121</v>
      </c>
      <c r="R130" s="5">
        <v>1.1126564673159014</v>
      </c>
      <c r="S130" s="83">
        <f t="shared" si="100"/>
        <v>98.797629499999999</v>
      </c>
      <c r="T130" s="7">
        <f t="shared" si="139"/>
        <v>55.400673353200247</v>
      </c>
      <c r="U130" s="5">
        <f t="shared" si="140"/>
        <v>14.65837345824173</v>
      </c>
      <c r="V130" s="5">
        <f t="shared" si="141"/>
        <v>10.380375067602204</v>
      </c>
      <c r="W130" s="5">
        <f t="shared" si="142"/>
        <v>8.7723238339438101</v>
      </c>
      <c r="X130" s="5">
        <f t="shared" si="143"/>
        <v>4.0777850849144111</v>
      </c>
      <c r="Y130" s="5">
        <f t="shared" si="144"/>
        <v>2.9862801515900741</v>
      </c>
      <c r="Z130" s="5">
        <f t="shared" si="145"/>
        <v>1.3848758385442841</v>
      </c>
      <c r="AA130" s="5">
        <f t="shared" si="146"/>
        <v>1.8114872887714375</v>
      </c>
      <c r="AB130" s="5">
        <f t="shared" si="147"/>
        <v>0.18963865929597024</v>
      </c>
      <c r="AC130" s="5">
        <f t="shared" si="148"/>
        <v>0.33818726389584075</v>
      </c>
      <c r="AD130" s="8">
        <f t="shared" si="149"/>
        <v>100</v>
      </c>
      <c r="AE130" s="4"/>
      <c r="AF130" s="35">
        <v>14.695725617600003</v>
      </c>
      <c r="AG130" s="31">
        <v>40.459724800000004</v>
      </c>
      <c r="AH130" s="31">
        <v>35.37885481</v>
      </c>
      <c r="AI130" s="31">
        <v>308.02215000000001</v>
      </c>
      <c r="AJ130" s="31">
        <v>596.33335</v>
      </c>
      <c r="AK130" s="31">
        <v>32.297699999999999</v>
      </c>
      <c r="AL130" s="31">
        <v>329.83255000000003</v>
      </c>
      <c r="AM130" s="31">
        <v>169.02161515</v>
      </c>
      <c r="AN130" s="31">
        <v>33.531500000000001</v>
      </c>
      <c r="AO130" s="32">
        <v>10.716149999999999</v>
      </c>
      <c r="AP130" s="31">
        <v>20.895</v>
      </c>
      <c r="AQ130" s="31">
        <v>26.138649999999998</v>
      </c>
      <c r="AR130" s="31">
        <v>116.32544999999999</v>
      </c>
      <c r="AS130" s="31">
        <v>7.0246999999999993</v>
      </c>
      <c r="AT130" s="31">
        <v>20.297458719999998</v>
      </c>
      <c r="AU130" s="31">
        <v>42.884500000000003</v>
      </c>
      <c r="AV130" s="31">
        <v>3.9700500000000001</v>
      </c>
      <c r="AW130" s="31">
        <v>23.521799999999999</v>
      </c>
      <c r="AX130" s="31">
        <v>1.2437499999999999</v>
      </c>
      <c r="AY130" s="31">
        <f t="shared" si="101"/>
        <v>1832.5906790976001</v>
      </c>
      <c r="AZ130" s="33">
        <f t="shared" si="102"/>
        <v>0.18325906790976002</v>
      </c>
      <c r="BA130" s="33">
        <f t="shared" si="103"/>
        <v>98.980888567909759</v>
      </c>
      <c r="BB130" s="33">
        <f t="shared" si="104"/>
        <v>99.02619665720573</v>
      </c>
      <c r="BC130" s="33">
        <f t="shared" si="105"/>
        <v>100.13885312452163</v>
      </c>
      <c r="BD130" s="51">
        <f t="shared" si="106"/>
        <v>101.27722078402164</v>
      </c>
      <c r="BE130" s="22">
        <f t="shared" si="107"/>
        <v>18.700692571808826</v>
      </c>
      <c r="BF130" s="20">
        <f t="shared" si="108"/>
        <v>59.134880488899157</v>
      </c>
      <c r="BG130" s="20">
        <f t="shared" si="109"/>
        <v>54.266044850039151</v>
      </c>
      <c r="BH130" s="20">
        <f t="shared" si="110"/>
        <v>453.13878460405959</v>
      </c>
      <c r="BI130" s="20">
        <f t="shared" si="111"/>
        <v>665.80570765254117</v>
      </c>
      <c r="BJ130" s="20">
        <f t="shared" si="112"/>
        <v>35.320767743067741</v>
      </c>
      <c r="BK130" s="20">
        <f t="shared" si="113"/>
        <v>390.06218706916235</v>
      </c>
      <c r="BL130" s="20">
        <f t="shared" si="114"/>
        <v>228.3144422142403</v>
      </c>
      <c r="BM130" s="20">
        <f t="shared" si="115"/>
        <v>42.583364349586638</v>
      </c>
      <c r="BN130" s="20">
        <f t="shared" si="116"/>
        <v>15.329910144662344</v>
      </c>
      <c r="BO130" s="20">
        <f t="shared" si="117"/>
        <v>28.087771084337351</v>
      </c>
      <c r="BP130" s="20">
        <f t="shared" si="118"/>
        <v>32.71999894407201</v>
      </c>
      <c r="BQ130" s="20">
        <f t="shared" si="119"/>
        <v>144.79733618632397</v>
      </c>
      <c r="BR130" s="20">
        <f t="shared" si="120"/>
        <v>7.5671740576282636</v>
      </c>
      <c r="BS130" s="20">
        <f t="shared" si="121"/>
        <v>23.804326542906917</v>
      </c>
      <c r="BT130" s="20">
        <f t="shared" si="122"/>
        <v>52.715898728753032</v>
      </c>
      <c r="BU130" s="20">
        <f t="shared" si="123"/>
        <v>4.5175534261629569</v>
      </c>
      <c r="BV130" s="20">
        <f t="shared" si="124"/>
        <v>27.43557703826955</v>
      </c>
      <c r="BW130" s="20">
        <f t="shared" si="125"/>
        <v>1.3691543607948575</v>
      </c>
      <c r="BX130" s="21">
        <f t="shared" si="126"/>
        <v>2285.6715720573156</v>
      </c>
      <c r="BY130" s="23">
        <f t="shared" si="127"/>
        <v>0.22856715720573156</v>
      </c>
    </row>
    <row r="131" spans="1:77" x14ac:dyDescent="0.25">
      <c r="A131" s="190" t="s">
        <v>455</v>
      </c>
      <c r="B131" s="78" t="s">
        <v>206</v>
      </c>
      <c r="C131" s="169" t="s">
        <v>313</v>
      </c>
      <c r="D131" s="74">
        <v>47.029338000000003</v>
      </c>
      <c r="E131" s="74">
        <v>-120.337711</v>
      </c>
      <c r="F131" s="172" t="s">
        <v>325</v>
      </c>
      <c r="G131" s="68" t="s">
        <v>73</v>
      </c>
      <c r="H131" s="7">
        <v>54.290700000000001</v>
      </c>
      <c r="I131" s="5">
        <v>14.573600000000001</v>
      </c>
      <c r="J131" s="5">
        <v>10.382</v>
      </c>
      <c r="K131" s="5">
        <v>8.7829999999999995</v>
      </c>
      <c r="L131" s="5">
        <v>4.1638000000000002</v>
      </c>
      <c r="M131" s="5">
        <v>2.8197999999999999</v>
      </c>
      <c r="N131" s="5">
        <v>1.3152999999999999</v>
      </c>
      <c r="O131" s="6">
        <v>1.7243999999999999</v>
      </c>
      <c r="P131" s="6">
        <v>0.1807</v>
      </c>
      <c r="Q131" s="6">
        <v>0.30309999999999998</v>
      </c>
      <c r="R131" s="5">
        <v>1.2581224941241649</v>
      </c>
      <c r="S131" s="83">
        <f t="shared" ref="S131:S177" si="150">SUM(H131:Q131)</f>
        <v>98.5364</v>
      </c>
      <c r="T131" s="7">
        <f t="shared" si="139"/>
        <v>55.097101172764582</v>
      </c>
      <c r="U131" s="5">
        <f t="shared" si="140"/>
        <v>14.790067426859515</v>
      </c>
      <c r="V131" s="5">
        <f t="shared" si="141"/>
        <v>10.536207939401073</v>
      </c>
      <c r="W131" s="5">
        <f t="shared" si="142"/>
        <v>8.9134573619494919</v>
      </c>
      <c r="X131" s="5">
        <f t="shared" si="143"/>
        <v>4.2256465630974951</v>
      </c>
      <c r="Y131" s="5">
        <f t="shared" si="144"/>
        <v>2.8616836011869724</v>
      </c>
      <c r="Z131" s="5">
        <f t="shared" si="145"/>
        <v>1.3348366694947247</v>
      </c>
      <c r="AA131" s="5">
        <f t="shared" si="146"/>
        <v>1.7500131930941256</v>
      </c>
      <c r="AB131" s="5">
        <f t="shared" si="147"/>
        <v>0.18338400834615431</v>
      </c>
      <c r="AC131" s="5">
        <f t="shared" si="148"/>
        <v>0.30760206380586258</v>
      </c>
      <c r="AD131" s="8">
        <f t="shared" si="149"/>
        <v>100</v>
      </c>
      <c r="AE131" s="4"/>
      <c r="AF131" s="35">
        <v>13.935768000000001</v>
      </c>
      <c r="AG131" s="31">
        <v>45.823999999999998</v>
      </c>
      <c r="AH131" s="31">
        <v>36.699649999999998</v>
      </c>
      <c r="AI131" s="31">
        <v>306.27999999999997</v>
      </c>
      <c r="AJ131" s="31">
        <v>619.03</v>
      </c>
      <c r="AK131" s="31">
        <v>29.01</v>
      </c>
      <c r="AL131" s="31">
        <v>341.69</v>
      </c>
      <c r="AM131" s="31">
        <v>162.50827000000001</v>
      </c>
      <c r="AN131" s="31">
        <v>32.520000000000003</v>
      </c>
      <c r="AO131" s="32">
        <v>9.93</v>
      </c>
      <c r="AP131" s="31">
        <v>21.5</v>
      </c>
      <c r="AQ131" s="31">
        <v>24.61</v>
      </c>
      <c r="AR131" s="31">
        <v>113.74</v>
      </c>
      <c r="AS131" s="31">
        <v>7</v>
      </c>
      <c r="AT131" s="31">
        <v>18.430720000000001</v>
      </c>
      <c r="AU131" s="31">
        <v>39.14</v>
      </c>
      <c r="AV131" s="31">
        <v>3.16</v>
      </c>
      <c r="AW131" s="31">
        <v>22.36</v>
      </c>
      <c r="AX131" s="31">
        <v>1.27</v>
      </c>
      <c r="AY131" s="31">
        <f t="shared" ref="AY131:AY177" si="151">SUM(AF131:AX131)</f>
        <v>1848.6384080000003</v>
      </c>
      <c r="AZ131" s="33">
        <f t="shared" ref="AZ131:AZ178" si="152">AY131/10000</f>
        <v>0.18486384080000001</v>
      </c>
      <c r="BA131" s="33">
        <f t="shared" ref="BA131:BA177" si="153">AZ131+S131</f>
        <v>98.721263840800006</v>
      </c>
      <c r="BB131" s="33">
        <f t="shared" ref="BB131:BB177" si="154">S131+BY131</f>
        <v>98.766718310677035</v>
      </c>
      <c r="BC131" s="33">
        <f t="shared" ref="BC131:BC177" si="155">R131+BB131</f>
        <v>100.0248408048012</v>
      </c>
      <c r="BD131" s="51">
        <f t="shared" ref="BD131:BD177" si="156">J131*0.111+BC131</f>
        <v>101.1772428048012</v>
      </c>
      <c r="BE131" s="22">
        <f t="shared" ref="BE131:BE177" si="157">AF131*((58.71+16)/58.71)</f>
        <v>17.73362676341339</v>
      </c>
      <c r="BF131" s="20">
        <f t="shared" ref="BF131:BF177" si="158">AG131*((51.996*2+16*3)/(51.996*2))</f>
        <v>66.975165474267257</v>
      </c>
      <c r="BG131" s="20">
        <f t="shared" ref="BG131:BG177" si="159">AH131*((44.956*2+16*3)/(44.956*2))</f>
        <v>56.291953585728265</v>
      </c>
      <c r="BH131" s="20">
        <f t="shared" ref="BH131:BH177" si="160">AI131*((50.942*2+16*3)/(50.942*2))</f>
        <v>450.57586588669471</v>
      </c>
      <c r="BI131" s="20">
        <f t="shared" ref="BI131:BI177" si="161">AJ131*((137.34+16)/137.34)</f>
        <v>691.14649919906799</v>
      </c>
      <c r="BJ131" s="20">
        <f t="shared" ref="BJ131:BJ177" si="162">AK131*((85.47*2+16)/(85.47*2))</f>
        <v>31.725338715338715</v>
      </c>
      <c r="BK131" s="20">
        <f t="shared" ref="BK131:BK177" si="163">AL131*((87.62+16)/87.62)</f>
        <v>404.08488701209774</v>
      </c>
      <c r="BL131" s="20">
        <f t="shared" ref="BL131:BL177" si="164">AM131*((91.22+16*2)/91.22)</f>
        <v>219.51621387195794</v>
      </c>
      <c r="BM131" s="20">
        <f t="shared" ref="BM131:BM177" si="165">AN131*((88.905*2+16*3)/(88.905*2))</f>
        <v>41.298808840897586</v>
      </c>
      <c r="BN131" s="20">
        <f t="shared" ref="BN131:BN177" si="166">AO131*((92.906*2+16*5)/(92.906*2))</f>
        <v>14.205289001786751</v>
      </c>
      <c r="BO131" s="20">
        <f t="shared" ref="BO131:BO177" si="167">AP131*((69.72*2+16*3)/(69.72*2))</f>
        <v>28.901032702237522</v>
      </c>
      <c r="BP131" s="20">
        <f t="shared" ref="BP131:BP177" si="168">AQ131*((63.546+16)/63.546)</f>
        <v>30.8064561105341</v>
      </c>
      <c r="BQ131" s="20">
        <f t="shared" ref="BQ131:BQ177" si="169">AR131*((65.37+16)/65.37)</f>
        <v>141.5790699097445</v>
      </c>
      <c r="BR131" s="20">
        <f t="shared" ref="BR131:BR177" si="170">AS131*((207.19+16)/207.19)</f>
        <v>7.5405666296635943</v>
      </c>
      <c r="BS131" s="20">
        <f t="shared" ref="BS131:BS177" si="171">AT131*((138.91*2+16*3)/(138.91*2))</f>
        <v>21.615064395651864</v>
      </c>
      <c r="BT131" s="20">
        <f t="shared" ref="BT131:BT177" si="172">AU131*((140.12+16*2)/(140.02))</f>
        <v>48.112961005570632</v>
      </c>
      <c r="BU131" s="20">
        <f t="shared" ref="BU131:BU177" si="173">AV131*((232.038+16*2)/(232.038))</f>
        <v>3.5957906894560376</v>
      </c>
      <c r="BV131" s="20">
        <f t="shared" ref="BV131:BV177" si="174">AW131*((144.24*2+16*3)/(144.24*2))</f>
        <v>26.080465890183028</v>
      </c>
      <c r="BW131" s="20">
        <f t="shared" ref="BW131:BW177" si="175">AX131*((238.03*2+16*3)/(238.03*2))</f>
        <v>1.3980510859975632</v>
      </c>
      <c r="BX131" s="21">
        <f t="shared" ref="BX131:BX177" si="176">SUM(BE131:BW131)</f>
        <v>2303.1831067702888</v>
      </c>
      <c r="BY131" s="23">
        <f t="shared" ref="BY131:BY177" si="177">BX131/10000</f>
        <v>0.23031831067702888</v>
      </c>
    </row>
    <row r="132" spans="1:77" x14ac:dyDescent="0.25">
      <c r="A132" s="190" t="s">
        <v>363</v>
      </c>
      <c r="B132" s="78" t="s">
        <v>207</v>
      </c>
      <c r="C132" s="169" t="s">
        <v>312</v>
      </c>
      <c r="D132" s="74">
        <v>47.034261000000001</v>
      </c>
      <c r="E132" s="74">
        <v>-120.339116</v>
      </c>
      <c r="F132" s="171" t="s">
        <v>323</v>
      </c>
      <c r="G132" s="68" t="s">
        <v>131</v>
      </c>
      <c r="H132" s="7">
        <v>51.813478499999995</v>
      </c>
      <c r="I132" s="5">
        <v>13.483481999999999</v>
      </c>
      <c r="J132" s="5">
        <v>12.051557999999998</v>
      </c>
      <c r="K132" s="5">
        <v>7.8908579999999997</v>
      </c>
      <c r="L132" s="5">
        <v>3.7311629999999996</v>
      </c>
      <c r="M132" s="5">
        <v>2.6120954999999997</v>
      </c>
      <c r="N132" s="5">
        <v>0.84701399999999993</v>
      </c>
      <c r="O132" s="6">
        <v>1.8282959999999997</v>
      </c>
      <c r="P132" s="6">
        <v>0.17537249999999996</v>
      </c>
      <c r="Q132" s="6">
        <v>0.30401249999999996</v>
      </c>
      <c r="R132" s="5">
        <v>4.8639411068751199</v>
      </c>
      <c r="S132" s="83">
        <f t="shared" si="150"/>
        <v>94.737329999999972</v>
      </c>
      <c r="T132" s="7">
        <f t="shared" si="139"/>
        <v>54.691723420957729</v>
      </c>
      <c r="U132" s="5">
        <f t="shared" si="140"/>
        <v>14.232491036004502</v>
      </c>
      <c r="V132" s="5">
        <f t="shared" si="141"/>
        <v>12.721023486729043</v>
      </c>
      <c r="W132" s="5">
        <f t="shared" si="142"/>
        <v>8.3291961046400633</v>
      </c>
      <c r="X132" s="5">
        <f t="shared" si="143"/>
        <v>3.9384295504211493</v>
      </c>
      <c r="Y132" s="5">
        <f t="shared" si="144"/>
        <v>2.7571977170984243</v>
      </c>
      <c r="Z132" s="5">
        <f t="shared" si="145"/>
        <v>0.89406572889482971</v>
      </c>
      <c r="AA132" s="5">
        <f t="shared" si="146"/>
        <v>1.9298580612309848</v>
      </c>
      <c r="AB132" s="5">
        <f t="shared" si="147"/>
        <v>0.18511446332718057</v>
      </c>
      <c r="AC132" s="5">
        <f t="shared" si="148"/>
        <v>0.32090043069611535</v>
      </c>
      <c r="AD132" s="8">
        <f t="shared" si="149"/>
        <v>100</v>
      </c>
      <c r="AE132" s="4"/>
      <c r="AF132" s="35">
        <v>11.717119889000005</v>
      </c>
      <c r="AG132" s="31">
        <v>34.444646399999996</v>
      </c>
      <c r="AH132" s="31">
        <v>36.083544119999999</v>
      </c>
      <c r="AI132" s="31">
        <v>284.52555000000001</v>
      </c>
      <c r="AJ132" s="31">
        <v>563.34269999999992</v>
      </c>
      <c r="AK132" s="31">
        <v>17.43675</v>
      </c>
      <c r="AL132" s="31">
        <v>322.51454999999999</v>
      </c>
      <c r="AM132" s="31">
        <v>156.40070294999995</v>
      </c>
      <c r="AN132" s="31">
        <v>32.320799999999991</v>
      </c>
      <c r="AO132" s="32">
        <v>10.532399999999999</v>
      </c>
      <c r="AP132" s="31">
        <v>20.552249999999997</v>
      </c>
      <c r="AQ132" s="31">
        <v>25.275749999999995</v>
      </c>
      <c r="AR132" s="31">
        <v>110.91179999999999</v>
      </c>
      <c r="AS132" s="31">
        <v>4.8139499999999993</v>
      </c>
      <c r="AT132" s="31">
        <v>22.795763759999996</v>
      </c>
      <c r="AU132" s="31">
        <v>35.144849999999998</v>
      </c>
      <c r="AV132" s="31">
        <v>1.8089999999999999</v>
      </c>
      <c r="AW132" s="31">
        <v>22.280850000000001</v>
      </c>
      <c r="AX132" s="31">
        <v>1.0652999999999999</v>
      </c>
      <c r="AY132" s="31">
        <f t="shared" si="151"/>
        <v>1713.9682771189998</v>
      </c>
      <c r="AZ132" s="33">
        <f t="shared" si="152"/>
        <v>0.17139682771189999</v>
      </c>
      <c r="BA132" s="33">
        <f t="shared" si="153"/>
        <v>94.908726827711874</v>
      </c>
      <c r="BB132" s="33">
        <f t="shared" si="154"/>
        <v>94.951096714065599</v>
      </c>
      <c r="BC132" s="33">
        <f t="shared" si="155"/>
        <v>99.815037820940717</v>
      </c>
      <c r="BD132" s="51">
        <f t="shared" si="156"/>
        <v>101.15276075894072</v>
      </c>
      <c r="BE132" s="22">
        <f t="shared" si="157"/>
        <v>14.910339412488339</v>
      </c>
      <c r="BF132" s="20">
        <f t="shared" si="158"/>
        <v>50.343398488622199</v>
      </c>
      <c r="BG132" s="20">
        <f t="shared" si="159"/>
        <v>55.346936300799001</v>
      </c>
      <c r="BH132" s="20">
        <f t="shared" si="160"/>
        <v>418.57237187585889</v>
      </c>
      <c r="BI132" s="20">
        <f t="shared" si="161"/>
        <v>628.97167335080815</v>
      </c>
      <c r="BJ132" s="20">
        <f t="shared" si="162"/>
        <v>19.068831432081431</v>
      </c>
      <c r="BK132" s="20">
        <f t="shared" si="163"/>
        <v>381.4078711595526</v>
      </c>
      <c r="BL132" s="20">
        <f t="shared" si="164"/>
        <v>211.26611069391575</v>
      </c>
      <c r="BM132" s="20">
        <f t="shared" si="165"/>
        <v>41.045834587481004</v>
      </c>
      <c r="BN132" s="20">
        <f t="shared" si="166"/>
        <v>15.067047923707831</v>
      </c>
      <c r="BO132" s="20">
        <f t="shared" si="167"/>
        <v>27.627034853700515</v>
      </c>
      <c r="BP132" s="20">
        <f t="shared" si="168"/>
        <v>31.639832711736375</v>
      </c>
      <c r="BQ132" s="20">
        <f t="shared" si="169"/>
        <v>138.05863799908212</v>
      </c>
      <c r="BR132" s="20">
        <f t="shared" si="170"/>
        <v>5.1857015324098645</v>
      </c>
      <c r="BS132" s="20">
        <f t="shared" si="171"/>
        <v>26.734273084310701</v>
      </c>
      <c r="BT132" s="20">
        <f t="shared" si="172"/>
        <v>43.201911026996136</v>
      </c>
      <c r="BU132" s="20">
        <f t="shared" si="173"/>
        <v>2.0584763788689786</v>
      </c>
      <c r="BV132" s="20">
        <f t="shared" si="174"/>
        <v>25.988146173044928</v>
      </c>
      <c r="BW132" s="20">
        <f t="shared" si="175"/>
        <v>1.1727116707977983</v>
      </c>
      <c r="BX132" s="21">
        <f t="shared" si="176"/>
        <v>2137.6671406562627</v>
      </c>
      <c r="BY132" s="23">
        <f t="shared" si="177"/>
        <v>0.21376671406562628</v>
      </c>
    </row>
    <row r="133" spans="1:77" x14ac:dyDescent="0.25">
      <c r="A133" s="191" t="s">
        <v>371</v>
      </c>
      <c r="B133" s="78" t="s">
        <v>208</v>
      </c>
      <c r="C133" s="169" t="s">
        <v>312</v>
      </c>
      <c r="D133" s="74">
        <v>47.035637999999999</v>
      </c>
      <c r="E133" s="74">
        <v>-120.338752</v>
      </c>
      <c r="F133" s="172" t="s">
        <v>323</v>
      </c>
      <c r="G133" s="68" t="s">
        <v>73</v>
      </c>
      <c r="H133" s="7">
        <v>53.373199999999997</v>
      </c>
      <c r="I133" s="5">
        <v>14.043799999999999</v>
      </c>
      <c r="J133" s="5">
        <v>11.4389</v>
      </c>
      <c r="K133" s="5">
        <v>8.7080000000000002</v>
      </c>
      <c r="L133" s="5">
        <v>4.6075999999999997</v>
      </c>
      <c r="M133" s="5">
        <v>2.6880000000000002</v>
      </c>
      <c r="N133" s="5">
        <v>1.0858000000000001</v>
      </c>
      <c r="O133" s="6">
        <v>1.8044</v>
      </c>
      <c r="P133" s="6">
        <v>0.18629999999999999</v>
      </c>
      <c r="Q133" s="6">
        <v>0.34949999999999998</v>
      </c>
      <c r="R133" s="5">
        <v>1.4967523298503487</v>
      </c>
      <c r="S133" s="83">
        <f t="shared" si="150"/>
        <v>98.285500000000027</v>
      </c>
      <c r="T133" s="7">
        <f t="shared" si="139"/>
        <v>54.304246302862559</v>
      </c>
      <c r="U133" s="5">
        <f t="shared" si="140"/>
        <v>14.288781152865882</v>
      </c>
      <c r="V133" s="5">
        <f t="shared" si="141"/>
        <v>11.638441072182568</v>
      </c>
      <c r="W133" s="5">
        <f t="shared" si="142"/>
        <v>8.8599030375792953</v>
      </c>
      <c r="X133" s="5">
        <f t="shared" si="143"/>
        <v>4.6879753371555299</v>
      </c>
      <c r="Y133" s="5">
        <f t="shared" si="144"/>
        <v>2.734889683625763</v>
      </c>
      <c r="Z133" s="5">
        <f t="shared" si="145"/>
        <v>1.1047407806848415</v>
      </c>
      <c r="AA133" s="5">
        <f t="shared" si="146"/>
        <v>1.8358760956600919</v>
      </c>
      <c r="AB133" s="5">
        <f t="shared" si="147"/>
        <v>0.18954983186736593</v>
      </c>
      <c r="AC133" s="5">
        <f t="shared" si="148"/>
        <v>0.35559670551607292</v>
      </c>
      <c r="AD133" s="8">
        <f t="shared" si="149"/>
        <v>100</v>
      </c>
      <c r="AE133" s="4"/>
      <c r="AF133" s="35">
        <v>11.804076</v>
      </c>
      <c r="AG133" s="31">
        <v>42.700800000000001</v>
      </c>
      <c r="AH133" s="31">
        <v>37.069448000000001</v>
      </c>
      <c r="AI133" s="31">
        <v>294.57</v>
      </c>
      <c r="AJ133" s="31">
        <v>535.13</v>
      </c>
      <c r="AK133" s="31">
        <v>23.95</v>
      </c>
      <c r="AL133" s="31">
        <v>317.54000000000002</v>
      </c>
      <c r="AM133" s="31">
        <v>160.2165</v>
      </c>
      <c r="AN133" s="31">
        <v>33.9</v>
      </c>
      <c r="AO133" s="32">
        <v>10.23</v>
      </c>
      <c r="AP133" s="31">
        <v>21.24</v>
      </c>
      <c r="AQ133" s="31">
        <v>30.17</v>
      </c>
      <c r="AR133" s="31">
        <v>115.78</v>
      </c>
      <c r="AS133" s="31">
        <v>5.07</v>
      </c>
      <c r="AT133" s="31">
        <v>21.530431999999998</v>
      </c>
      <c r="AU133" s="31">
        <v>39.53</v>
      </c>
      <c r="AV133" s="31">
        <v>2.23</v>
      </c>
      <c r="AW133" s="31">
        <v>24.12</v>
      </c>
      <c r="AX133" s="31">
        <v>0.69</v>
      </c>
      <c r="AY133" s="31">
        <f t="shared" si="151"/>
        <v>1727.471256</v>
      </c>
      <c r="AZ133" s="33">
        <f t="shared" si="152"/>
        <v>0.1727471256</v>
      </c>
      <c r="BA133" s="33">
        <f t="shared" si="153"/>
        <v>98.458247125600025</v>
      </c>
      <c r="BB133" s="33">
        <f t="shared" si="154"/>
        <v>98.501710563969326</v>
      </c>
      <c r="BC133" s="33">
        <f t="shared" si="155"/>
        <v>99.998462893819678</v>
      </c>
      <c r="BD133" s="51">
        <f t="shared" si="156"/>
        <v>101.26818079381968</v>
      </c>
      <c r="BE133" s="22">
        <f t="shared" si="157"/>
        <v>15.020993322432295</v>
      </c>
      <c r="BF133" s="20">
        <f t="shared" si="158"/>
        <v>62.410377659819993</v>
      </c>
      <c r="BG133" s="20">
        <f t="shared" si="159"/>
        <v>56.859170217279122</v>
      </c>
      <c r="BH133" s="20">
        <f t="shared" si="160"/>
        <v>433.34900357269055</v>
      </c>
      <c r="BI133" s="20">
        <f t="shared" si="161"/>
        <v>597.47221639726229</v>
      </c>
      <c r="BJ133" s="20">
        <f t="shared" si="162"/>
        <v>26.191722241722239</v>
      </c>
      <c r="BK133" s="20">
        <f t="shared" si="163"/>
        <v>375.52493494635934</v>
      </c>
      <c r="BL133" s="20">
        <f t="shared" si="164"/>
        <v>216.42049035299277</v>
      </c>
      <c r="BM133" s="20">
        <f t="shared" si="165"/>
        <v>43.051341319385855</v>
      </c>
      <c r="BN133" s="20">
        <f t="shared" si="166"/>
        <v>14.634451811508406</v>
      </c>
      <c r="BO133" s="20">
        <f t="shared" si="167"/>
        <v>28.551531841652324</v>
      </c>
      <c r="BP133" s="20">
        <f t="shared" si="168"/>
        <v>37.766386869354484</v>
      </c>
      <c r="BQ133" s="20">
        <f t="shared" si="169"/>
        <v>144.11838152057518</v>
      </c>
      <c r="BR133" s="20">
        <f t="shared" si="170"/>
        <v>5.4615246874849177</v>
      </c>
      <c r="BS133" s="20">
        <f t="shared" si="171"/>
        <v>25.25032522582967</v>
      </c>
      <c r="BT133" s="20">
        <f t="shared" si="172"/>
        <v>48.59236966147693</v>
      </c>
      <c r="BU133" s="20">
        <f t="shared" si="173"/>
        <v>2.5375358346477732</v>
      </c>
      <c r="BV133" s="20">
        <f t="shared" si="174"/>
        <v>28.133311148086527</v>
      </c>
      <c r="BW133" s="20">
        <f t="shared" si="175"/>
        <v>0.75957106247111694</v>
      </c>
      <c r="BX133" s="21">
        <f t="shared" si="176"/>
        <v>2162.1056396930317</v>
      </c>
      <c r="BY133" s="23">
        <f t="shared" si="177"/>
        <v>0.21621056396930316</v>
      </c>
    </row>
    <row r="134" spans="1:77" x14ac:dyDescent="0.25">
      <c r="A134" s="190" t="s">
        <v>359</v>
      </c>
      <c r="B134" s="78" t="s">
        <v>209</v>
      </c>
      <c r="C134" s="169" t="s">
        <v>312</v>
      </c>
      <c r="D134" s="74">
        <v>47.036482999999997</v>
      </c>
      <c r="E134" s="74">
        <v>-120.33644200000001</v>
      </c>
      <c r="F134" s="172" t="s">
        <v>324</v>
      </c>
      <c r="G134" s="68" t="s">
        <v>131</v>
      </c>
      <c r="H134" s="7">
        <v>52.925199999999997</v>
      </c>
      <c r="I134" s="5">
        <v>14.267200000000001</v>
      </c>
      <c r="J134" s="5">
        <v>11.6221</v>
      </c>
      <c r="K134" s="5">
        <v>9.1024999999999991</v>
      </c>
      <c r="L134" s="5">
        <v>4.8129</v>
      </c>
      <c r="M134" s="5">
        <v>2.6766999999999999</v>
      </c>
      <c r="N134" s="5">
        <v>0.90569999999999995</v>
      </c>
      <c r="O134" s="6">
        <v>1.7544</v>
      </c>
      <c r="P134" s="6">
        <v>0.18859999999999999</v>
      </c>
      <c r="Q134" s="6">
        <v>0.26919999999999999</v>
      </c>
      <c r="R134" s="5">
        <v>1.226782847970642</v>
      </c>
      <c r="S134" s="83">
        <f t="shared" si="150"/>
        <v>98.524499999999989</v>
      </c>
      <c r="T134" s="7">
        <f t="shared" si="139"/>
        <v>53.717806230937484</v>
      </c>
      <c r="U134" s="5">
        <f t="shared" si="140"/>
        <v>14.480865165517208</v>
      </c>
      <c r="V134" s="5">
        <f t="shared" si="141"/>
        <v>11.796152226096048</v>
      </c>
      <c r="W134" s="5">
        <f t="shared" si="142"/>
        <v>9.2388187709655973</v>
      </c>
      <c r="X134" s="5">
        <f t="shared" si="143"/>
        <v>4.8849778481494459</v>
      </c>
      <c r="Y134" s="5">
        <f t="shared" si="144"/>
        <v>2.7167861800871869</v>
      </c>
      <c r="Z134" s="5">
        <f t="shared" si="145"/>
        <v>0.91926373643104009</v>
      </c>
      <c r="AA134" s="5">
        <f t="shared" si="146"/>
        <v>1.7806738425467779</v>
      </c>
      <c r="AB134" s="5">
        <f t="shared" si="147"/>
        <v>0.1914244680257195</v>
      </c>
      <c r="AC134" s="5">
        <f t="shared" si="148"/>
        <v>0.27323153124349786</v>
      </c>
      <c r="AD134" s="8">
        <f t="shared" si="149"/>
        <v>100</v>
      </c>
      <c r="AE134" s="4"/>
      <c r="AF134" s="35">
        <v>14.403684</v>
      </c>
      <c r="AG134" s="31">
        <v>52.961280000000002</v>
      </c>
      <c r="AH134" s="31">
        <v>38.817584000000004</v>
      </c>
      <c r="AI134" s="31">
        <v>322.57</v>
      </c>
      <c r="AJ134" s="31">
        <v>474.81</v>
      </c>
      <c r="AK134" s="31">
        <v>19.3</v>
      </c>
      <c r="AL134" s="31">
        <v>315.66000000000003</v>
      </c>
      <c r="AM134" s="31">
        <v>153.66265999999999</v>
      </c>
      <c r="AN134" s="31">
        <v>31.19</v>
      </c>
      <c r="AO134" s="32">
        <v>10.08</v>
      </c>
      <c r="AP134" s="31">
        <v>19.29</v>
      </c>
      <c r="AQ134" s="31">
        <v>37.56</v>
      </c>
      <c r="AR134" s="31">
        <v>109.98</v>
      </c>
      <c r="AS134" s="31">
        <v>4.49</v>
      </c>
      <c r="AT134" s="31">
        <v>17.519655999999998</v>
      </c>
      <c r="AU134" s="31">
        <v>38.68</v>
      </c>
      <c r="AV134" s="31">
        <v>2.59</v>
      </c>
      <c r="AW134" s="31">
        <v>23.85</v>
      </c>
      <c r="AX134" s="31">
        <v>0.79</v>
      </c>
      <c r="AY134" s="31">
        <f t="shared" si="151"/>
        <v>1688.2048639999996</v>
      </c>
      <c r="AZ134" s="33">
        <f t="shared" si="152"/>
        <v>0.16882048639999997</v>
      </c>
      <c r="BA134" s="33">
        <f t="shared" si="153"/>
        <v>98.693320486399983</v>
      </c>
      <c r="BB134" s="33">
        <f t="shared" si="154"/>
        <v>98.737535941740973</v>
      </c>
      <c r="BC134" s="33">
        <f t="shared" si="155"/>
        <v>99.964318789711612</v>
      </c>
      <c r="BD134" s="51">
        <f t="shared" si="156"/>
        <v>101.25437188971161</v>
      </c>
      <c r="BE134" s="22">
        <f t="shared" si="157"/>
        <v>18.329062027593256</v>
      </c>
      <c r="BF134" s="20">
        <f t="shared" si="158"/>
        <v>77.406828119086086</v>
      </c>
      <c r="BG134" s="20">
        <f t="shared" si="159"/>
        <v>59.540557930064956</v>
      </c>
      <c r="BH134" s="20">
        <f t="shared" si="160"/>
        <v>474.54047622786703</v>
      </c>
      <c r="BI134" s="20">
        <f t="shared" si="161"/>
        <v>530.12498470948015</v>
      </c>
      <c r="BJ134" s="20">
        <f t="shared" si="162"/>
        <v>21.106481806481806</v>
      </c>
      <c r="BK134" s="20">
        <f t="shared" si="163"/>
        <v>373.30163433006169</v>
      </c>
      <c r="BL134" s="20">
        <f t="shared" si="164"/>
        <v>207.56756155667617</v>
      </c>
      <c r="BM134" s="20">
        <f t="shared" si="165"/>
        <v>39.609773915977726</v>
      </c>
      <c r="BN134" s="20">
        <f t="shared" si="166"/>
        <v>14.419870406647577</v>
      </c>
      <c r="BO134" s="20">
        <f t="shared" si="167"/>
        <v>25.93027538726334</v>
      </c>
      <c r="BP134" s="20">
        <f t="shared" si="168"/>
        <v>47.017086205268626</v>
      </c>
      <c r="BQ134" s="20">
        <f t="shared" si="169"/>
        <v>136.89877007801744</v>
      </c>
      <c r="BR134" s="20">
        <f t="shared" si="170"/>
        <v>4.8367348810270769</v>
      </c>
      <c r="BS134" s="20">
        <f t="shared" si="171"/>
        <v>20.546592462457703</v>
      </c>
      <c r="BT134" s="20">
        <f t="shared" si="172"/>
        <v>47.547504642193971</v>
      </c>
      <c r="BU134" s="20">
        <f t="shared" si="173"/>
        <v>2.9471828752187141</v>
      </c>
      <c r="BV134" s="20">
        <f t="shared" si="174"/>
        <v>27.818386023294511</v>
      </c>
      <c r="BW134" s="20">
        <f t="shared" si="175"/>
        <v>0.86965382514809053</v>
      </c>
      <c r="BX134" s="21">
        <f t="shared" si="176"/>
        <v>2130.3594174098253</v>
      </c>
      <c r="BY134" s="23">
        <f t="shared" si="177"/>
        <v>0.21303594174098253</v>
      </c>
    </row>
    <row r="135" spans="1:77" x14ac:dyDescent="0.25">
      <c r="A135" s="190" t="s">
        <v>369</v>
      </c>
      <c r="B135" s="78" t="s">
        <v>210</v>
      </c>
      <c r="C135" s="169" t="s">
        <v>312</v>
      </c>
      <c r="D135" s="74">
        <v>47.035347000000002</v>
      </c>
      <c r="E135" s="74">
        <v>-120.33514700000001</v>
      </c>
      <c r="F135" s="172" t="s">
        <v>323</v>
      </c>
      <c r="G135" s="68" t="s">
        <v>73</v>
      </c>
      <c r="H135" s="7">
        <v>53.558861999999998</v>
      </c>
      <c r="I135" s="5">
        <v>14.011106999999999</v>
      </c>
      <c r="J135" s="5">
        <v>11.657095499999999</v>
      </c>
      <c r="K135" s="5">
        <v>8.7583739999999999</v>
      </c>
      <c r="L135" s="5">
        <v>4.5740565000000002</v>
      </c>
      <c r="M135" s="5">
        <v>2.7783224999999998</v>
      </c>
      <c r="N135" s="5">
        <v>1.257657</v>
      </c>
      <c r="O135" s="6">
        <v>1.8011609999999998</v>
      </c>
      <c r="P135" s="6">
        <v>0.19295999999999999</v>
      </c>
      <c r="Q135" s="6">
        <v>0.31205249999999995</v>
      </c>
      <c r="R135" s="5">
        <v>1.0707142016707953</v>
      </c>
      <c r="S135" s="83">
        <f t="shared" si="150"/>
        <v>98.90164799999998</v>
      </c>
      <c r="T135" s="7">
        <f t="shared" si="139"/>
        <v>54.153659805547441</v>
      </c>
      <c r="U135" s="5">
        <f t="shared" si="140"/>
        <v>14.166707313107665</v>
      </c>
      <c r="V135" s="5">
        <f t="shared" si="141"/>
        <v>11.786553344389167</v>
      </c>
      <c r="W135" s="5">
        <f t="shared" si="142"/>
        <v>8.8556401001528329</v>
      </c>
      <c r="X135" s="5">
        <f t="shared" si="143"/>
        <v>4.6248536728124092</v>
      </c>
      <c r="Y135" s="5">
        <f t="shared" si="144"/>
        <v>2.8091771534484442</v>
      </c>
      <c r="Z135" s="5">
        <f t="shared" si="145"/>
        <v>1.2716239066107373</v>
      </c>
      <c r="AA135" s="5">
        <f t="shared" si="146"/>
        <v>1.8211637888986443</v>
      </c>
      <c r="AB135" s="5">
        <f t="shared" si="147"/>
        <v>0.19510291678860603</v>
      </c>
      <c r="AC135" s="5">
        <f t="shared" si="148"/>
        <v>0.31551799824407378</v>
      </c>
      <c r="AD135" s="8">
        <f t="shared" si="149"/>
        <v>100</v>
      </c>
      <c r="AE135" s="4"/>
      <c r="AF135" s="35">
        <v>13.348013620600002</v>
      </c>
      <c r="AG135" s="31">
        <v>44.303615999999991</v>
      </c>
      <c r="AH135" s="31">
        <v>36.601597499999997</v>
      </c>
      <c r="AI135" s="31">
        <v>306.20339999999999</v>
      </c>
      <c r="AJ135" s="31">
        <v>504.94214999999997</v>
      </c>
      <c r="AK135" s="31">
        <v>26.923949999999998</v>
      </c>
      <c r="AL135" s="31">
        <v>316.61519999999996</v>
      </c>
      <c r="AM135" s="31">
        <v>160.12130339999996</v>
      </c>
      <c r="AN135" s="31">
        <v>33.788099999999993</v>
      </c>
      <c r="AO135" s="32">
        <v>9.8992499999999986</v>
      </c>
      <c r="AP135" s="31">
        <v>20.15025</v>
      </c>
      <c r="AQ135" s="31">
        <v>31.888649999999998</v>
      </c>
      <c r="AR135" s="31">
        <v>114.42929999999998</v>
      </c>
      <c r="AS135" s="31">
        <v>6.2410499999999995</v>
      </c>
      <c r="AT135" s="31">
        <v>21.217109759999996</v>
      </c>
      <c r="AU135" s="31">
        <v>40.652249999999995</v>
      </c>
      <c r="AV135" s="31">
        <v>2.2109999999999999</v>
      </c>
      <c r="AW135" s="31">
        <v>23.386349999999997</v>
      </c>
      <c r="AX135" s="31">
        <v>1.03515</v>
      </c>
      <c r="AY135" s="31">
        <f t="shared" si="151"/>
        <v>1713.9576902806</v>
      </c>
      <c r="AZ135" s="33">
        <f t="shared" si="152"/>
        <v>0.17139576902806</v>
      </c>
      <c r="BA135" s="33">
        <f t="shared" si="153"/>
        <v>99.073043769028047</v>
      </c>
      <c r="BB135" s="33">
        <f t="shared" si="154"/>
        <v>99.116778097944248</v>
      </c>
      <c r="BC135" s="33">
        <f t="shared" si="155"/>
        <v>100.18749229961504</v>
      </c>
      <c r="BD135" s="51">
        <f t="shared" si="156"/>
        <v>101.48142990011505</v>
      </c>
      <c r="BE135" s="22">
        <f t="shared" si="157"/>
        <v>16.985694048629298</v>
      </c>
      <c r="BF135" s="20">
        <f t="shared" si="158"/>
        <v>64.753011799676884</v>
      </c>
      <c r="BG135" s="20">
        <f t="shared" si="159"/>
        <v>56.141555236453414</v>
      </c>
      <c r="BH135" s="20">
        <f t="shared" si="160"/>
        <v>450.46317778650234</v>
      </c>
      <c r="BI135" s="20">
        <f t="shared" si="161"/>
        <v>563.76750605067718</v>
      </c>
      <c r="BJ135" s="20">
        <f t="shared" si="162"/>
        <v>29.444034240084239</v>
      </c>
      <c r="BK135" s="20">
        <f t="shared" si="163"/>
        <v>374.43126026021451</v>
      </c>
      <c r="BL135" s="20">
        <f t="shared" si="164"/>
        <v>216.29189876066647</v>
      </c>
      <c r="BM135" s="20">
        <f t="shared" si="165"/>
        <v>42.909233794499734</v>
      </c>
      <c r="BN135" s="20">
        <f t="shared" si="166"/>
        <v>14.161299813790279</v>
      </c>
      <c r="BO135" s="20">
        <f t="shared" si="167"/>
        <v>27.086652753872634</v>
      </c>
      <c r="BP135" s="20">
        <f t="shared" si="168"/>
        <v>39.917769063355678</v>
      </c>
      <c r="BQ135" s="20">
        <f t="shared" si="169"/>
        <v>142.43708338687469</v>
      </c>
      <c r="BR135" s="20">
        <f t="shared" si="170"/>
        <v>6.7230076234374243</v>
      </c>
      <c r="BS135" s="20">
        <f t="shared" si="171"/>
        <v>24.882869131103586</v>
      </c>
      <c r="BT135" s="20">
        <f t="shared" si="172"/>
        <v>49.971898800171395</v>
      </c>
      <c r="BU135" s="20">
        <f t="shared" si="173"/>
        <v>2.5159155741731958</v>
      </c>
      <c r="BV135" s="20">
        <f t="shared" si="174"/>
        <v>27.277589600665554</v>
      </c>
      <c r="BW135" s="20">
        <f t="shared" si="175"/>
        <v>1.1395217178506909</v>
      </c>
      <c r="BX135" s="21">
        <f t="shared" si="176"/>
        <v>2151.3009794426989</v>
      </c>
      <c r="BY135" s="23">
        <f t="shared" si="177"/>
        <v>0.2151300979442699</v>
      </c>
    </row>
    <row r="136" spans="1:77" x14ac:dyDescent="0.25">
      <c r="A136" s="190" t="s">
        <v>389</v>
      </c>
      <c r="B136" s="78" t="s">
        <v>211</v>
      </c>
      <c r="C136" s="169" t="s">
        <v>312</v>
      </c>
      <c r="D136" s="74">
        <v>47.030974999999998</v>
      </c>
      <c r="E136" s="74">
        <v>-120.33630599999999</v>
      </c>
      <c r="F136" s="172" t="s">
        <v>323</v>
      </c>
      <c r="G136" s="68" t="s">
        <v>73</v>
      </c>
      <c r="H136" s="7">
        <v>53.559199999999997</v>
      </c>
      <c r="I136" s="5">
        <v>13.892200000000001</v>
      </c>
      <c r="J136" s="5">
        <v>11.8262</v>
      </c>
      <c r="K136" s="5">
        <v>8.5861999999999998</v>
      </c>
      <c r="L136" s="5">
        <v>4.5614999999999997</v>
      </c>
      <c r="M136" s="5">
        <v>2.8048999999999999</v>
      </c>
      <c r="N136" s="5">
        <v>1.2475000000000001</v>
      </c>
      <c r="O136" s="6">
        <v>1.8525</v>
      </c>
      <c r="P136" s="6">
        <v>0.19989999999999999</v>
      </c>
      <c r="Q136" s="6">
        <v>0.3518</v>
      </c>
      <c r="R136" s="5">
        <v>0.95833887927557915</v>
      </c>
      <c r="S136" s="83">
        <f t="shared" si="150"/>
        <v>98.881900000000002</v>
      </c>
      <c r="T136" s="7">
        <f t="shared" si="139"/>
        <v>54.164816816828967</v>
      </c>
      <c r="U136" s="5">
        <f t="shared" si="140"/>
        <v>14.049285056213524</v>
      </c>
      <c r="V136" s="5">
        <f t="shared" si="141"/>
        <v>11.95992390922909</v>
      </c>
      <c r="W136" s="5">
        <f t="shared" si="142"/>
        <v>8.683287841354181</v>
      </c>
      <c r="X136" s="5">
        <f t="shared" si="143"/>
        <v>4.6130788344479621</v>
      </c>
      <c r="Y136" s="5">
        <f t="shared" si="144"/>
        <v>2.8366162057970166</v>
      </c>
      <c r="Z136" s="5">
        <f t="shared" si="145"/>
        <v>1.2616060168746759</v>
      </c>
      <c r="AA136" s="5">
        <f t="shared" si="146"/>
        <v>1.8734470110303301</v>
      </c>
      <c r="AB136" s="5">
        <f t="shared" si="147"/>
        <v>0.20216035492845505</v>
      </c>
      <c r="AC136" s="5">
        <f t="shared" si="148"/>
        <v>0.35577795329580031</v>
      </c>
      <c r="AD136" s="8">
        <f t="shared" si="149"/>
        <v>100</v>
      </c>
      <c r="AE136" s="4"/>
      <c r="AF136" s="35">
        <v>13.589464000000003</v>
      </c>
      <c r="AG136" s="31">
        <v>42.004480000000001</v>
      </c>
      <c r="AH136" s="31">
        <v>37.573718</v>
      </c>
      <c r="AI136" s="31">
        <v>295.16000000000003</v>
      </c>
      <c r="AJ136" s="31">
        <v>530.03</v>
      </c>
      <c r="AK136" s="31">
        <v>27.74</v>
      </c>
      <c r="AL136" s="31">
        <v>314.38</v>
      </c>
      <c r="AM136" s="31">
        <v>165.81629999999998</v>
      </c>
      <c r="AN136" s="31">
        <v>34.49</v>
      </c>
      <c r="AO136" s="32">
        <v>10.4</v>
      </c>
      <c r="AP136" s="31">
        <v>21.09</v>
      </c>
      <c r="AQ136" s="31">
        <v>29.89</v>
      </c>
      <c r="AR136" s="31">
        <v>116.57</v>
      </c>
      <c r="AS136" s="31">
        <v>6.87</v>
      </c>
      <c r="AT136" s="31">
        <v>21.059191999999996</v>
      </c>
      <c r="AU136" s="31">
        <v>41.79</v>
      </c>
      <c r="AV136" s="31">
        <v>2.65</v>
      </c>
      <c r="AW136" s="31">
        <v>25.67</v>
      </c>
      <c r="AX136" s="31">
        <v>0.52</v>
      </c>
      <c r="AY136" s="31">
        <f t="shared" si="151"/>
        <v>1737.293154</v>
      </c>
      <c r="AZ136" s="33">
        <f t="shared" si="152"/>
        <v>0.1737293154</v>
      </c>
      <c r="BA136" s="33">
        <f t="shared" si="153"/>
        <v>99.055629315399997</v>
      </c>
      <c r="BB136" s="33">
        <f t="shared" si="154"/>
        <v>99.099396591209143</v>
      </c>
      <c r="BC136" s="33">
        <f t="shared" si="155"/>
        <v>100.05773547048472</v>
      </c>
      <c r="BD136" s="51">
        <f t="shared" si="156"/>
        <v>101.37044367048472</v>
      </c>
      <c r="BE136" s="22">
        <f t="shared" si="157"/>
        <v>17.292945928121277</v>
      </c>
      <c r="BF136" s="20">
        <f t="shared" si="158"/>
        <v>61.392654474959613</v>
      </c>
      <c r="BG136" s="20">
        <f t="shared" si="159"/>
        <v>57.632647442121183</v>
      </c>
      <c r="BH136" s="20">
        <f t="shared" si="160"/>
        <v>434.2169667464961</v>
      </c>
      <c r="BI136" s="20">
        <f t="shared" si="161"/>
        <v>591.77807048201544</v>
      </c>
      <c r="BJ136" s="20">
        <f t="shared" si="162"/>
        <v>30.336466596466593</v>
      </c>
      <c r="BK136" s="20">
        <f t="shared" si="163"/>
        <v>371.78789774024199</v>
      </c>
      <c r="BL136" s="20">
        <f t="shared" si="164"/>
        <v>223.98470166630125</v>
      </c>
      <c r="BM136" s="20">
        <f t="shared" si="165"/>
        <v>43.800612451493166</v>
      </c>
      <c r="BN136" s="20">
        <f t="shared" si="166"/>
        <v>14.877644070350676</v>
      </c>
      <c r="BO136" s="20">
        <f t="shared" si="167"/>
        <v>28.349896729776251</v>
      </c>
      <c r="BP136" s="20">
        <f t="shared" si="168"/>
        <v>37.41588675919806</v>
      </c>
      <c r="BQ136" s="20">
        <f t="shared" si="169"/>
        <v>145.10174238947528</v>
      </c>
      <c r="BR136" s="20">
        <f t="shared" si="170"/>
        <v>7.4005275351126985</v>
      </c>
      <c r="BS136" s="20">
        <f t="shared" si="171"/>
        <v>24.697667329349933</v>
      </c>
      <c r="BT136" s="20">
        <f t="shared" si="172"/>
        <v>51.370481359805737</v>
      </c>
      <c r="BU136" s="20">
        <f t="shared" si="173"/>
        <v>3.0154573819805379</v>
      </c>
      <c r="BV136" s="20">
        <f t="shared" si="174"/>
        <v>29.941214642262899</v>
      </c>
      <c r="BW136" s="20">
        <f t="shared" si="175"/>
        <v>0.57243036592026209</v>
      </c>
      <c r="BX136" s="21">
        <f t="shared" si="176"/>
        <v>2174.9659120914484</v>
      </c>
      <c r="BY136" s="23">
        <f t="shared" si="177"/>
        <v>0.21749659120914486</v>
      </c>
    </row>
    <row r="137" spans="1:77" s="49" customFormat="1" x14ac:dyDescent="0.25">
      <c r="A137" s="190" t="s">
        <v>373</v>
      </c>
      <c r="B137" s="78" t="s">
        <v>212</v>
      </c>
      <c r="C137" s="169" t="s">
        <v>287</v>
      </c>
      <c r="D137" s="74">
        <v>47.049802999999997</v>
      </c>
      <c r="E137" s="74">
        <v>-120.302307</v>
      </c>
      <c r="F137" s="172" t="s">
        <v>325</v>
      </c>
      <c r="G137" s="68" t="s">
        <v>73</v>
      </c>
      <c r="H137" s="7">
        <v>54.326204000000004</v>
      </c>
      <c r="I137" s="5">
        <v>14.169596</v>
      </c>
      <c r="J137" s="5">
        <v>11.150368</v>
      </c>
      <c r="K137" s="5">
        <v>8.4045659999999991</v>
      </c>
      <c r="L137" s="5">
        <v>4.6240635000000001</v>
      </c>
      <c r="M137" s="5">
        <v>2.945001</v>
      </c>
      <c r="N137" s="5">
        <v>1.3398669999999999</v>
      </c>
      <c r="O137" s="6">
        <v>1.7747815</v>
      </c>
      <c r="P137" s="6">
        <v>0.19332849999999999</v>
      </c>
      <c r="Q137" s="6">
        <v>0.32785249999999999</v>
      </c>
      <c r="R137" s="5">
        <v>0.43824054536556772</v>
      </c>
      <c r="S137" s="83">
        <f t="shared" si="150"/>
        <v>99.25562800000003</v>
      </c>
      <c r="T137" s="7">
        <f t="shared" si="139"/>
        <v>54.733625784927774</v>
      </c>
      <c r="U137" s="5">
        <f t="shared" si="140"/>
        <v>14.275861515883005</v>
      </c>
      <c r="V137" s="5">
        <f t="shared" si="141"/>
        <v>11.233990681112809</v>
      </c>
      <c r="W137" s="5">
        <f t="shared" si="142"/>
        <v>8.4675964167996565</v>
      </c>
      <c r="X137" s="5">
        <f t="shared" si="143"/>
        <v>4.6587418700327996</v>
      </c>
      <c r="Y137" s="5">
        <f t="shared" si="144"/>
        <v>2.9670871660798914</v>
      </c>
      <c r="Z137" s="5">
        <f t="shared" si="145"/>
        <v>1.3499153922032507</v>
      </c>
      <c r="AA137" s="5">
        <f t="shared" si="146"/>
        <v>1.7880915528538086</v>
      </c>
      <c r="AB137" s="5">
        <f t="shared" si="147"/>
        <v>0.19477837569069628</v>
      </c>
      <c r="AC137" s="5">
        <f t="shared" si="148"/>
        <v>0.33031124441628629</v>
      </c>
      <c r="AD137" s="8">
        <f t="shared" si="149"/>
        <v>100</v>
      </c>
      <c r="AE137" s="50"/>
      <c r="AF137" s="35">
        <v>13.007116978500001</v>
      </c>
      <c r="AG137" s="31">
        <v>39.165747199999998</v>
      </c>
      <c r="AH137" s="31">
        <v>36.047853009999997</v>
      </c>
      <c r="AI137" s="31">
        <v>306.01224999999999</v>
      </c>
      <c r="AJ137" s="31">
        <v>570.1549</v>
      </c>
      <c r="AK137" s="31">
        <v>32.437000000000005</v>
      </c>
      <c r="AL137" s="31">
        <v>320.22084999999998</v>
      </c>
      <c r="AM137" s="31">
        <v>168.28902649999998</v>
      </c>
      <c r="AN137" s="31">
        <v>33.28275</v>
      </c>
      <c r="AO137" s="32">
        <v>11.064399999999999</v>
      </c>
      <c r="AP137" s="31">
        <v>19.571650000000002</v>
      </c>
      <c r="AQ137" s="31">
        <v>22.914850000000001</v>
      </c>
      <c r="AR137" s="31">
        <v>114.27574999999999</v>
      </c>
      <c r="AS137" s="31">
        <v>5.3332000000000006</v>
      </c>
      <c r="AT137" s="31">
        <v>21.047672799999997</v>
      </c>
      <c r="AU137" s="31">
        <v>42.924300000000002</v>
      </c>
      <c r="AV137" s="31">
        <v>3.383</v>
      </c>
      <c r="AW137" s="31">
        <v>23.163600000000002</v>
      </c>
      <c r="AX137" s="31">
        <v>2.2288000000000001</v>
      </c>
      <c r="AY137" s="31">
        <f t="shared" si="151"/>
        <v>1784.5247164885004</v>
      </c>
      <c r="AZ137" s="33">
        <f t="shared" si="152"/>
        <v>0.17845247164885003</v>
      </c>
      <c r="BA137" s="33">
        <f t="shared" si="153"/>
        <v>99.434080471648883</v>
      </c>
      <c r="BB137" s="33">
        <f t="shared" si="154"/>
        <v>99.478547023434103</v>
      </c>
      <c r="BC137" s="33">
        <f t="shared" si="155"/>
        <v>99.916787568799677</v>
      </c>
      <c r="BD137" s="51">
        <f t="shared" si="156"/>
        <v>101.15447841679968</v>
      </c>
      <c r="BE137" s="22">
        <f t="shared" si="157"/>
        <v>16.55189421672177</v>
      </c>
      <c r="BF137" s="20">
        <f t="shared" si="158"/>
        <v>57.24363651456266</v>
      </c>
      <c r="BG137" s="20">
        <f t="shared" si="159"/>
        <v>55.292191301662953</v>
      </c>
      <c r="BH137" s="20">
        <f t="shared" si="160"/>
        <v>450.18197242942961</v>
      </c>
      <c r="BI137" s="20">
        <f t="shared" si="161"/>
        <v>636.5774891946993</v>
      </c>
      <c r="BJ137" s="20">
        <f t="shared" si="162"/>
        <v>35.47310623610624</v>
      </c>
      <c r="BK137" s="20">
        <f t="shared" si="163"/>
        <v>378.69532614699841</v>
      </c>
      <c r="BL137" s="20">
        <f t="shared" si="164"/>
        <v>227.32486127307607</v>
      </c>
      <c r="BM137" s="20">
        <f t="shared" si="165"/>
        <v>42.267464020583766</v>
      </c>
      <c r="BN137" s="20">
        <f t="shared" si="166"/>
        <v>15.82809663961423</v>
      </c>
      <c r="BO137" s="20">
        <f t="shared" si="167"/>
        <v>26.308878915662653</v>
      </c>
      <c r="BP137" s="20">
        <f t="shared" si="168"/>
        <v>28.684490890063891</v>
      </c>
      <c r="BQ137" s="20">
        <f t="shared" si="169"/>
        <v>142.24595039773592</v>
      </c>
      <c r="BR137" s="20">
        <f t="shared" si="170"/>
        <v>5.7450499927602694</v>
      </c>
      <c r="BS137" s="20">
        <f t="shared" si="171"/>
        <v>24.684157914102652</v>
      </c>
      <c r="BT137" s="20">
        <f t="shared" si="172"/>
        <v>52.764822996714756</v>
      </c>
      <c r="BU137" s="20">
        <f t="shared" si="173"/>
        <v>3.8495442729208151</v>
      </c>
      <c r="BV137" s="20">
        <f t="shared" si="174"/>
        <v>27.017776372712152</v>
      </c>
      <c r="BW137" s="20">
        <f t="shared" si="175"/>
        <v>2.453524614544385</v>
      </c>
      <c r="BX137" s="21">
        <f t="shared" si="176"/>
        <v>2229.1902343406728</v>
      </c>
      <c r="BY137" s="23">
        <f t="shared" si="177"/>
        <v>0.22291902343406728</v>
      </c>
    </row>
    <row r="138" spans="1:77" s="49" customFormat="1" x14ac:dyDescent="0.25">
      <c r="A138" s="190" t="s">
        <v>370</v>
      </c>
      <c r="B138" s="78" t="s">
        <v>213</v>
      </c>
      <c r="C138" s="169" t="s">
        <v>287</v>
      </c>
      <c r="D138" s="74">
        <v>47.052534999999999</v>
      </c>
      <c r="E138" s="74">
        <v>-120.301765</v>
      </c>
      <c r="F138" s="172" t="s">
        <v>325</v>
      </c>
      <c r="G138" s="68" t="s">
        <v>73</v>
      </c>
      <c r="H138" s="7">
        <v>54.120100000000001</v>
      </c>
      <c r="I138" s="5">
        <v>14.172700000000001</v>
      </c>
      <c r="J138" s="5">
        <v>11.5715</v>
      </c>
      <c r="K138" s="5">
        <v>8.3552</v>
      </c>
      <c r="L138" s="5">
        <v>4.6639999999999997</v>
      </c>
      <c r="M138" s="5">
        <v>2.8923000000000001</v>
      </c>
      <c r="N138" s="5">
        <v>1.282</v>
      </c>
      <c r="O138" s="6">
        <v>1.7654000000000001</v>
      </c>
      <c r="P138" s="6">
        <v>0.1913</v>
      </c>
      <c r="Q138" s="6">
        <v>0.32540000000000002</v>
      </c>
      <c r="R138" s="5">
        <v>0.5358615004119297</v>
      </c>
      <c r="S138" s="83">
        <f t="shared" si="150"/>
        <v>99.3399</v>
      </c>
      <c r="T138" s="7">
        <f t="shared" ref="T138:T162" si="178">H138/S138*100</f>
        <v>54.479720635917694</v>
      </c>
      <c r="U138" s="5">
        <f t="shared" ref="U138:U162" si="179">I138/S138*100</f>
        <v>14.266875646140173</v>
      </c>
      <c r="V138" s="5">
        <f t="shared" ref="V138:V162" si="180">J138/S138*100</f>
        <v>11.648391029183641</v>
      </c>
      <c r="W138" s="5">
        <f t="shared" ref="W138:W162" si="181">K138/S138*100</f>
        <v>8.4107191571563895</v>
      </c>
      <c r="X138" s="5">
        <f t="shared" ref="X138:X162" si="182">L138/S138*100</f>
        <v>4.6949916398144147</v>
      </c>
      <c r="Y138" s="5">
        <f t="shared" ref="Y138:Y162" si="183">M138/S138*100</f>
        <v>2.9115189364998355</v>
      </c>
      <c r="Z138" s="5">
        <f t="shared" ref="Z138:Z162" si="184">N138/S138*100</f>
        <v>1.2905187140313208</v>
      </c>
      <c r="AA138" s="5">
        <f t="shared" ref="AA138:AA162" si="185">O138/S138*100</f>
        <v>1.7771308406793245</v>
      </c>
      <c r="AB138" s="5">
        <f t="shared" ref="AB138:AB162" si="186">P138/S138*100</f>
        <v>0.19257116224195917</v>
      </c>
      <c r="AC138" s="5">
        <f t="shared" ref="AC138:AC162" si="187">Q138/S138*100</f>
        <v>0.327562238335251</v>
      </c>
      <c r="AD138" s="8">
        <f t="shared" ref="AD138:AD162" si="188">S138/S138*100</f>
        <v>100</v>
      </c>
      <c r="AE138" s="50"/>
      <c r="AF138" s="35">
        <v>12.540576000000001</v>
      </c>
      <c r="AG138" s="31">
        <v>38.717440000000003</v>
      </c>
      <c r="AH138" s="31">
        <v>35.410960000000003</v>
      </c>
      <c r="AI138" s="31">
        <v>304.89999999999998</v>
      </c>
      <c r="AJ138" s="31">
        <v>623.16</v>
      </c>
      <c r="AK138" s="31">
        <v>32.18</v>
      </c>
      <c r="AL138" s="31">
        <v>322.39</v>
      </c>
      <c r="AM138" s="31">
        <v>168.57471999999999</v>
      </c>
      <c r="AN138" s="31">
        <v>33.18</v>
      </c>
      <c r="AO138" s="32">
        <v>10.84</v>
      </c>
      <c r="AP138" s="31">
        <v>21.19</v>
      </c>
      <c r="AQ138" s="31">
        <v>22.48</v>
      </c>
      <c r="AR138" s="31">
        <v>113.91</v>
      </c>
      <c r="AS138" s="31">
        <v>6.57</v>
      </c>
      <c r="AT138" s="31">
        <v>22.703295999999998</v>
      </c>
      <c r="AU138" s="31">
        <v>41.9</v>
      </c>
      <c r="AV138" s="31">
        <v>3.26</v>
      </c>
      <c r="AW138" s="31">
        <v>24.2</v>
      </c>
      <c r="AX138" s="31">
        <v>1.76</v>
      </c>
      <c r="AY138" s="31">
        <f t="shared" si="151"/>
        <v>1839.8669920000002</v>
      </c>
      <c r="AZ138" s="33">
        <f t="shared" si="152"/>
        <v>0.18398669920000002</v>
      </c>
      <c r="BA138" s="33">
        <f t="shared" si="153"/>
        <v>99.523886699200006</v>
      </c>
      <c r="BB138" s="33">
        <f t="shared" si="154"/>
        <v>99.56894704207231</v>
      </c>
      <c r="BC138" s="33">
        <f t="shared" si="155"/>
        <v>100.10480854248424</v>
      </c>
      <c r="BD138" s="51">
        <f t="shared" si="156"/>
        <v>101.38924504248423</v>
      </c>
      <c r="BE138" s="22">
        <f t="shared" si="157"/>
        <v>15.958208703117018</v>
      </c>
      <c r="BF138" s="20">
        <f t="shared" si="158"/>
        <v>56.588402381721679</v>
      </c>
      <c r="BG138" s="20">
        <f t="shared" si="159"/>
        <v>54.315289566687433</v>
      </c>
      <c r="BH138" s="20">
        <f t="shared" si="160"/>
        <v>448.54571473440387</v>
      </c>
      <c r="BI138" s="20">
        <f t="shared" si="161"/>
        <v>695.7576408912189</v>
      </c>
      <c r="BJ138" s="20">
        <f t="shared" si="162"/>
        <v>35.19205101205101</v>
      </c>
      <c r="BK138" s="20">
        <f t="shared" si="163"/>
        <v>381.26057749372291</v>
      </c>
      <c r="BL138" s="20">
        <f t="shared" si="164"/>
        <v>227.71077612804208</v>
      </c>
      <c r="BM138" s="20">
        <f t="shared" si="165"/>
        <v>42.136976548000675</v>
      </c>
      <c r="BN138" s="20">
        <f t="shared" si="166"/>
        <v>15.507082857942434</v>
      </c>
      <c r="BO138" s="20">
        <f t="shared" si="167"/>
        <v>28.484320137693636</v>
      </c>
      <c r="BP138" s="20">
        <f t="shared" si="168"/>
        <v>28.140151701129891</v>
      </c>
      <c r="BQ138" s="20">
        <f t="shared" si="169"/>
        <v>141.79067921064706</v>
      </c>
      <c r="BR138" s="20">
        <f t="shared" si="170"/>
        <v>7.0773603938414018</v>
      </c>
      <c r="BS138" s="20">
        <f t="shared" si="171"/>
        <v>26.625829323734791</v>
      </c>
      <c r="BT138" s="20">
        <f t="shared" si="172"/>
        <v>51.505699185830593</v>
      </c>
      <c r="BU138" s="20">
        <f t="shared" si="173"/>
        <v>3.7095815340590765</v>
      </c>
      <c r="BV138" s="20">
        <f t="shared" si="174"/>
        <v>28.226622296173044</v>
      </c>
      <c r="BW138" s="20">
        <f t="shared" si="175"/>
        <v>1.9374566231147332</v>
      </c>
      <c r="BX138" s="21">
        <f t="shared" si="176"/>
        <v>2290.4704207231321</v>
      </c>
      <c r="BY138" s="23">
        <f t="shared" si="177"/>
        <v>0.22904704207231322</v>
      </c>
    </row>
    <row r="139" spans="1:77" x14ac:dyDescent="0.25">
      <c r="A139" s="190" t="s">
        <v>478</v>
      </c>
      <c r="B139" s="78" t="s">
        <v>214</v>
      </c>
      <c r="C139" s="169" t="s">
        <v>303</v>
      </c>
      <c r="D139" s="74">
        <v>47.045751000000003</v>
      </c>
      <c r="E139" s="74">
        <v>-120.306585</v>
      </c>
      <c r="F139" s="172" t="s">
        <v>325</v>
      </c>
      <c r="G139" s="68" t="s">
        <v>74</v>
      </c>
      <c r="H139" s="7">
        <v>54.090886499999996</v>
      </c>
      <c r="I139" s="5">
        <v>14.164024000000001</v>
      </c>
      <c r="J139" s="5">
        <v>11.082111000000001</v>
      </c>
      <c r="K139" s="5">
        <v>8.4785940000000011</v>
      </c>
      <c r="L139" s="5">
        <v>4.6164019999999999</v>
      </c>
      <c r="M139" s="5">
        <v>2.9057979999999999</v>
      </c>
      <c r="N139" s="5">
        <v>1.336484</v>
      </c>
      <c r="O139" s="6">
        <v>1.76115</v>
      </c>
      <c r="P139" s="6">
        <v>0.191637</v>
      </c>
      <c r="Q139" s="6">
        <v>0.32815099999999997</v>
      </c>
      <c r="R139" s="5">
        <v>0.66914498141240175</v>
      </c>
      <c r="S139" s="83">
        <f t="shared" si="150"/>
        <v>98.955237499999996</v>
      </c>
      <c r="T139" s="7">
        <f t="shared" si="178"/>
        <v>54.661974309343655</v>
      </c>
      <c r="U139" s="5">
        <f t="shared" si="179"/>
        <v>14.313566778110154</v>
      </c>
      <c r="V139" s="5">
        <f t="shared" si="180"/>
        <v>11.199115155476234</v>
      </c>
      <c r="W139" s="5">
        <f t="shared" si="181"/>
        <v>8.5681104044644449</v>
      </c>
      <c r="X139" s="5">
        <f t="shared" si="182"/>
        <v>4.6651416505366878</v>
      </c>
      <c r="Y139" s="5">
        <f t="shared" si="183"/>
        <v>2.9364772127397503</v>
      </c>
      <c r="Z139" s="5">
        <f t="shared" si="184"/>
        <v>1.3505945049144064</v>
      </c>
      <c r="AA139" s="5">
        <f t="shared" si="185"/>
        <v>1.7797440989417059</v>
      </c>
      <c r="AB139" s="5">
        <f t="shared" si="186"/>
        <v>0.1936602900882331</v>
      </c>
      <c r="AC139" s="5">
        <f t="shared" si="187"/>
        <v>0.3316155953847314</v>
      </c>
      <c r="AD139" s="8">
        <f t="shared" si="188"/>
        <v>100</v>
      </c>
      <c r="AE139" s="4"/>
      <c r="AF139" s="35">
        <v>11.645669665000003</v>
      </c>
      <c r="AG139" s="31">
        <v>38.432153599999999</v>
      </c>
      <c r="AH139" s="31">
        <v>35.936353309999994</v>
      </c>
      <c r="AI139" s="31">
        <v>304.86799999999999</v>
      </c>
      <c r="AJ139" s="31">
        <v>650.95884999999998</v>
      </c>
      <c r="AK139" s="31">
        <v>31.362400000000001</v>
      </c>
      <c r="AL139" s="31">
        <v>324.75804999999997</v>
      </c>
      <c r="AM139" s="31">
        <v>168.04139089999998</v>
      </c>
      <c r="AN139" s="31">
        <v>33.26285</v>
      </c>
      <c r="AO139" s="32">
        <v>10.9848</v>
      </c>
      <c r="AP139" s="31">
        <v>20.12885</v>
      </c>
      <c r="AQ139" s="31">
        <v>22.69595</v>
      </c>
      <c r="AR139" s="31">
        <v>116.8528</v>
      </c>
      <c r="AS139" s="31">
        <v>7.3033000000000001</v>
      </c>
      <c r="AT139" s="31">
        <v>23.16285972</v>
      </c>
      <c r="AU139" s="31">
        <v>40.755200000000002</v>
      </c>
      <c r="AV139" s="31">
        <v>3.5621</v>
      </c>
      <c r="AW139" s="31">
        <v>22.65615</v>
      </c>
      <c r="AX139" s="31">
        <v>1.44275</v>
      </c>
      <c r="AY139" s="31">
        <f t="shared" si="151"/>
        <v>1868.810477195</v>
      </c>
      <c r="AZ139" s="33">
        <f t="shared" si="152"/>
        <v>0.18688104771950001</v>
      </c>
      <c r="BA139" s="33">
        <f t="shared" si="153"/>
        <v>99.142118547719491</v>
      </c>
      <c r="BB139" s="33">
        <f t="shared" si="154"/>
        <v>99.187520654718753</v>
      </c>
      <c r="BC139" s="33">
        <f t="shared" si="155"/>
        <v>99.856665636131154</v>
      </c>
      <c r="BD139" s="51">
        <f t="shared" si="156"/>
        <v>101.08677995713116</v>
      </c>
      <c r="BE139" s="22">
        <f t="shared" si="157"/>
        <v>14.819417146519337</v>
      </c>
      <c r="BF139" s="20">
        <f t="shared" si="158"/>
        <v>56.171435206277408</v>
      </c>
      <c r="BG139" s="20">
        <f t="shared" si="159"/>
        <v>55.121166893058984</v>
      </c>
      <c r="BH139" s="20">
        <f t="shared" si="160"/>
        <v>448.49863876565513</v>
      </c>
      <c r="BI139" s="20">
        <f t="shared" si="161"/>
        <v>726.79503465123048</v>
      </c>
      <c r="BJ139" s="20">
        <f t="shared" si="162"/>
        <v>34.297923575523576</v>
      </c>
      <c r="BK139" s="20">
        <f t="shared" si="163"/>
        <v>384.06104931522481</v>
      </c>
      <c r="BL139" s="20">
        <f t="shared" si="164"/>
        <v>226.9903550394431</v>
      </c>
      <c r="BM139" s="20">
        <f t="shared" si="165"/>
        <v>42.242191994263536</v>
      </c>
      <c r="BN139" s="20">
        <f t="shared" si="166"/>
        <v>15.714225440768086</v>
      </c>
      <c r="BO139" s="20">
        <f t="shared" si="167"/>
        <v>27.057886144578315</v>
      </c>
      <c r="BP139" s="20">
        <f t="shared" si="168"/>
        <v>28.410474911088031</v>
      </c>
      <c r="BQ139" s="20">
        <f t="shared" si="169"/>
        <v>145.45376068532966</v>
      </c>
      <c r="BR139" s="20">
        <f t="shared" si="170"/>
        <v>7.8672886094888757</v>
      </c>
      <c r="BS139" s="20">
        <f t="shared" si="171"/>
        <v>27.16479358566842</v>
      </c>
      <c r="BT139" s="20">
        <f t="shared" si="172"/>
        <v>50.098450392801027</v>
      </c>
      <c r="BU139" s="20">
        <f t="shared" si="173"/>
        <v>4.0533436756048582</v>
      </c>
      <c r="BV139" s="20">
        <f t="shared" si="174"/>
        <v>26.425892096505827</v>
      </c>
      <c r="BW139" s="20">
        <f t="shared" si="175"/>
        <v>1.5882190585220348</v>
      </c>
      <c r="BX139" s="21">
        <f t="shared" si="176"/>
        <v>2322.8315471875517</v>
      </c>
      <c r="BY139" s="23">
        <f t="shared" si="177"/>
        <v>0.23228315471875516</v>
      </c>
    </row>
    <row r="140" spans="1:77" x14ac:dyDescent="0.25">
      <c r="A140" s="190" t="s">
        <v>479</v>
      </c>
      <c r="B140" s="78" t="s">
        <v>215</v>
      </c>
      <c r="C140" s="169" t="s">
        <v>301</v>
      </c>
      <c r="D140" s="74">
        <v>47.044773999999997</v>
      </c>
      <c r="E140" s="74">
        <v>-120.311682</v>
      </c>
      <c r="F140" s="172" t="s">
        <v>325</v>
      </c>
      <c r="G140" s="68" t="s">
        <v>73</v>
      </c>
      <c r="H140" s="7">
        <v>54.062728</v>
      </c>
      <c r="I140" s="5">
        <v>14.0863145</v>
      </c>
      <c r="J140" s="5">
        <v>11.539413</v>
      </c>
      <c r="K140" s="5">
        <v>8.4525249999999996</v>
      </c>
      <c r="L140" s="5">
        <v>4.6746094999999999</v>
      </c>
      <c r="M140" s="5">
        <v>2.8551525</v>
      </c>
      <c r="N140" s="5">
        <v>1.3141959999999999</v>
      </c>
      <c r="O140" s="6">
        <v>1.7457274999999999</v>
      </c>
      <c r="P140" s="6">
        <v>0.19183600000000001</v>
      </c>
      <c r="Q140" s="6">
        <v>0.31491750000000002</v>
      </c>
      <c r="R140" s="5">
        <v>0.59480632525766819</v>
      </c>
      <c r="S140" s="83">
        <f t="shared" si="150"/>
        <v>99.237419500000001</v>
      </c>
      <c r="T140" s="7">
        <f t="shared" si="178"/>
        <v>54.478167885048649</v>
      </c>
      <c r="U140" s="5">
        <f t="shared" si="179"/>
        <v>14.19455944236841</v>
      </c>
      <c r="V140" s="5">
        <f t="shared" si="180"/>
        <v>11.628086520327143</v>
      </c>
      <c r="W140" s="5">
        <f t="shared" si="181"/>
        <v>8.517477623448281</v>
      </c>
      <c r="X140" s="5">
        <f t="shared" si="182"/>
        <v>4.7105310915506013</v>
      </c>
      <c r="Y140" s="5">
        <f t="shared" si="183"/>
        <v>2.877092647496744</v>
      </c>
      <c r="Z140" s="5">
        <f t="shared" si="184"/>
        <v>1.3242948140141833</v>
      </c>
      <c r="AA140" s="5">
        <f t="shared" si="185"/>
        <v>1.7591423767321961</v>
      </c>
      <c r="AB140" s="5">
        <f t="shared" si="186"/>
        <v>0.19331014547390563</v>
      </c>
      <c r="AC140" s="5">
        <f t="shared" si="187"/>
        <v>0.31733745353989179</v>
      </c>
      <c r="AD140" s="8">
        <f t="shared" si="188"/>
        <v>100</v>
      </c>
      <c r="AE140" s="4"/>
      <c r="AF140" s="35">
        <v>12.4429543555</v>
      </c>
      <c r="AG140" s="31">
        <v>38.849894400000004</v>
      </c>
      <c r="AH140" s="31">
        <v>35.869453490000005</v>
      </c>
      <c r="AI140" s="31">
        <v>303.05709999999999</v>
      </c>
      <c r="AJ140" s="31">
        <v>728.51909999999998</v>
      </c>
      <c r="AK140" s="31">
        <v>31.700699999999998</v>
      </c>
      <c r="AL140" s="31">
        <v>326.26049999999998</v>
      </c>
      <c r="AM140" s="31">
        <v>165.45153524999998</v>
      </c>
      <c r="AN140" s="31">
        <v>33.750399999999999</v>
      </c>
      <c r="AO140" s="32">
        <v>10.4276</v>
      </c>
      <c r="AP140" s="31">
        <v>21.302949999999999</v>
      </c>
      <c r="AQ140" s="31">
        <v>23.949650000000002</v>
      </c>
      <c r="AR140" s="31">
        <v>113.12155</v>
      </c>
      <c r="AS140" s="31">
        <v>7.0744500000000006</v>
      </c>
      <c r="AT140" s="31">
        <v>19.932771319999997</v>
      </c>
      <c r="AU140" s="31">
        <v>41.998950000000001</v>
      </c>
      <c r="AV140" s="31">
        <v>3.4426999999999999</v>
      </c>
      <c r="AW140" s="31">
        <v>23.919799999999999</v>
      </c>
      <c r="AX140" s="31">
        <v>0.57709999999999995</v>
      </c>
      <c r="AY140" s="31">
        <f t="shared" si="151"/>
        <v>1941.6491588155002</v>
      </c>
      <c r="AZ140" s="33">
        <f t="shared" si="152"/>
        <v>0.19416491588155002</v>
      </c>
      <c r="BA140" s="33">
        <f t="shared" si="153"/>
        <v>99.431584415881545</v>
      </c>
      <c r="BB140" s="33">
        <f t="shared" si="154"/>
        <v>99.477733384110223</v>
      </c>
      <c r="BC140" s="33">
        <f t="shared" si="155"/>
        <v>100.07253970936789</v>
      </c>
      <c r="BD140" s="51">
        <f t="shared" si="156"/>
        <v>101.35341455236789</v>
      </c>
      <c r="BE140" s="22">
        <f t="shared" si="157"/>
        <v>15.833982624755663</v>
      </c>
      <c r="BF140" s="20">
        <f t="shared" si="158"/>
        <v>56.781994284606519</v>
      </c>
      <c r="BG140" s="20">
        <f t="shared" si="159"/>
        <v>55.018552247896615</v>
      </c>
      <c r="BH140" s="20">
        <f t="shared" si="160"/>
        <v>445.83458027168155</v>
      </c>
      <c r="BI140" s="20">
        <f t="shared" si="161"/>
        <v>813.39099165574487</v>
      </c>
      <c r="BJ140" s="20">
        <f t="shared" si="162"/>
        <v>34.667888487188485</v>
      </c>
      <c r="BK140" s="20">
        <f t="shared" si="163"/>
        <v>385.83785676786124</v>
      </c>
      <c r="BL140" s="20">
        <f t="shared" si="164"/>
        <v>223.49197734603155</v>
      </c>
      <c r="BM140" s="20">
        <f t="shared" si="165"/>
        <v>42.861356639109161</v>
      </c>
      <c r="BN140" s="20">
        <f t="shared" si="166"/>
        <v>14.917127048845067</v>
      </c>
      <c r="BO140" s="20">
        <f t="shared" si="167"/>
        <v>28.636151376936319</v>
      </c>
      <c r="BP140" s="20">
        <f t="shared" si="168"/>
        <v>29.979839154313414</v>
      </c>
      <c r="BQ140" s="20">
        <f t="shared" si="169"/>
        <v>140.80924772066695</v>
      </c>
      <c r="BR140" s="20">
        <f t="shared" si="170"/>
        <v>7.6207659418890881</v>
      </c>
      <c r="BS140" s="20">
        <f t="shared" si="171"/>
        <v>23.376630737464541</v>
      </c>
      <c r="BT140" s="20">
        <f t="shared" si="172"/>
        <v>51.627333766604771</v>
      </c>
      <c r="BU140" s="20">
        <f t="shared" si="173"/>
        <v>3.9174774071488292</v>
      </c>
      <c r="BV140" s="20">
        <f t="shared" si="174"/>
        <v>27.899799999999999</v>
      </c>
      <c r="BW140" s="20">
        <f t="shared" si="175"/>
        <v>0.63528762340881384</v>
      </c>
      <c r="BX140" s="21">
        <f t="shared" si="176"/>
        <v>2403.1388411021535</v>
      </c>
      <c r="BY140" s="23">
        <f t="shared" si="177"/>
        <v>0.24031388411021534</v>
      </c>
    </row>
    <row r="141" spans="1:77" x14ac:dyDescent="0.25">
      <c r="A141" s="191" t="s">
        <v>366</v>
      </c>
      <c r="B141" s="78" t="s">
        <v>216</v>
      </c>
      <c r="C141" s="169" t="s">
        <v>312</v>
      </c>
      <c r="D141" s="74">
        <v>47.045484999999999</v>
      </c>
      <c r="E141" s="74">
        <v>-120.340017</v>
      </c>
      <c r="F141" s="172" t="s">
        <v>325</v>
      </c>
      <c r="G141" s="68" t="s">
        <v>73</v>
      </c>
      <c r="H141" s="7">
        <v>54.499499999999998</v>
      </c>
      <c r="I141" s="5">
        <v>14.264099999999999</v>
      </c>
      <c r="J141" s="5">
        <v>11.104100000000001</v>
      </c>
      <c r="K141" s="5">
        <v>8.5426000000000002</v>
      </c>
      <c r="L141" s="5">
        <v>4.6788999999999996</v>
      </c>
      <c r="M141" s="5">
        <v>2.9049</v>
      </c>
      <c r="N141" s="5">
        <v>1.3555999999999999</v>
      </c>
      <c r="O141" s="6">
        <v>1.7612000000000001</v>
      </c>
      <c r="P141" s="6">
        <v>0.193</v>
      </c>
      <c r="Q141" s="6">
        <v>0.31890000000000002</v>
      </c>
      <c r="R141" s="5">
        <v>0.32406157169882666</v>
      </c>
      <c r="S141" s="83">
        <f t="shared" si="150"/>
        <v>99.622799999999998</v>
      </c>
      <c r="T141" s="7">
        <f t="shared" si="178"/>
        <v>54.705850467965163</v>
      </c>
      <c r="U141" s="5">
        <f t="shared" si="179"/>
        <v>14.318107903010155</v>
      </c>
      <c r="V141" s="5">
        <f t="shared" si="180"/>
        <v>11.146143252347857</v>
      </c>
      <c r="W141" s="5">
        <f t="shared" si="181"/>
        <v>8.5749446913758707</v>
      </c>
      <c r="X141" s="5">
        <f t="shared" si="182"/>
        <v>4.6966156341720966</v>
      </c>
      <c r="Y141" s="5">
        <f t="shared" si="183"/>
        <v>2.9158987701610477</v>
      </c>
      <c r="Z141" s="5">
        <f t="shared" si="184"/>
        <v>1.3607326836828517</v>
      </c>
      <c r="AA141" s="5">
        <f t="shared" si="185"/>
        <v>1.7678683996033038</v>
      </c>
      <c r="AB141" s="5">
        <f t="shared" si="186"/>
        <v>0.19373075239804544</v>
      </c>
      <c r="AC141" s="5">
        <f t="shared" si="187"/>
        <v>0.32010744528360979</v>
      </c>
      <c r="AD141" s="8">
        <f t="shared" si="188"/>
        <v>100</v>
      </c>
      <c r="AE141" s="4"/>
      <c r="AF141" s="35">
        <v>13.323984000000001</v>
      </c>
      <c r="AG141" s="31">
        <v>40.058879999999995</v>
      </c>
      <c r="AH141" s="31">
        <v>35.489402000000005</v>
      </c>
      <c r="AI141" s="31">
        <v>307.29000000000002</v>
      </c>
      <c r="AJ141" s="31">
        <v>578.58000000000004</v>
      </c>
      <c r="AK141" s="31">
        <v>31.77</v>
      </c>
      <c r="AL141" s="31">
        <v>322.98</v>
      </c>
      <c r="AM141" s="31">
        <v>166.44886999999997</v>
      </c>
      <c r="AN141" s="31">
        <v>33.28</v>
      </c>
      <c r="AO141" s="32">
        <v>10.76</v>
      </c>
      <c r="AP141" s="31">
        <v>19.559999999999999</v>
      </c>
      <c r="AQ141" s="31">
        <v>24.2</v>
      </c>
      <c r="AR141" s="31">
        <v>115.98</v>
      </c>
      <c r="AS141" s="31">
        <v>6.45</v>
      </c>
      <c r="AT141" s="31">
        <v>19.289424</v>
      </c>
      <c r="AU141" s="31">
        <v>40.78</v>
      </c>
      <c r="AV141" s="31">
        <v>3.63</v>
      </c>
      <c r="AW141" s="31">
        <v>23.09</v>
      </c>
      <c r="AX141" s="31">
        <v>2.44</v>
      </c>
      <c r="AY141" s="31">
        <f t="shared" si="151"/>
        <v>1795.4005600000003</v>
      </c>
      <c r="AZ141" s="33">
        <f t="shared" si="152"/>
        <v>0.17954005600000003</v>
      </c>
      <c r="BA141" s="33">
        <f t="shared" si="153"/>
        <v>99.802340055999991</v>
      </c>
      <c r="BB141" s="33">
        <f t="shared" si="154"/>
        <v>99.846958481932106</v>
      </c>
      <c r="BC141" s="33">
        <f t="shared" si="155"/>
        <v>100.17102005363093</v>
      </c>
      <c r="BD141" s="51">
        <f t="shared" si="156"/>
        <v>101.40357515363092</v>
      </c>
      <c r="BE141" s="22">
        <f t="shared" si="157"/>
        <v>16.955115732243232</v>
      </c>
      <c r="BF141" s="20">
        <f t="shared" si="158"/>
        <v>58.549016164320328</v>
      </c>
      <c r="BG141" s="20">
        <f t="shared" si="159"/>
        <v>54.435608246107314</v>
      </c>
      <c r="BH141" s="20">
        <f t="shared" si="160"/>
        <v>452.06170115032791</v>
      </c>
      <c r="BI141" s="20">
        <f t="shared" si="161"/>
        <v>645.98410659676722</v>
      </c>
      <c r="BJ141" s="20">
        <f t="shared" si="162"/>
        <v>34.74367497367497</v>
      </c>
      <c r="BK141" s="20">
        <f t="shared" si="163"/>
        <v>381.95831545309295</v>
      </c>
      <c r="BL141" s="20">
        <f t="shared" si="164"/>
        <v>224.83917738873052</v>
      </c>
      <c r="BM141" s="20">
        <f t="shared" si="165"/>
        <v>42.263971655137503</v>
      </c>
      <c r="BN141" s="20">
        <f t="shared" si="166"/>
        <v>15.392639442016661</v>
      </c>
      <c r="BO141" s="20">
        <f t="shared" si="167"/>
        <v>26.293218588640276</v>
      </c>
      <c r="BP141" s="20">
        <f t="shared" si="168"/>
        <v>30.293223806376481</v>
      </c>
      <c r="BQ141" s="20">
        <f t="shared" si="169"/>
        <v>144.36733363928406</v>
      </c>
      <c r="BR141" s="20">
        <f t="shared" si="170"/>
        <v>6.9480935373328832</v>
      </c>
      <c r="BS141" s="20">
        <f t="shared" si="171"/>
        <v>22.622129895903822</v>
      </c>
      <c r="BT141" s="20">
        <f t="shared" si="172"/>
        <v>50.128935866304815</v>
      </c>
      <c r="BU141" s="20">
        <f t="shared" si="173"/>
        <v>4.1306076590903213</v>
      </c>
      <c r="BV141" s="20">
        <f t="shared" si="174"/>
        <v>26.931930116472547</v>
      </c>
      <c r="BW141" s="20">
        <f t="shared" si="175"/>
        <v>2.6860194093181526</v>
      </c>
      <c r="BX141" s="21">
        <f t="shared" si="176"/>
        <v>2241.5848193211427</v>
      </c>
      <c r="BY141" s="23">
        <f t="shared" si="177"/>
        <v>0.22415848193211427</v>
      </c>
    </row>
    <row r="142" spans="1:77" x14ac:dyDescent="0.25">
      <c r="A142" s="191" t="s">
        <v>453</v>
      </c>
      <c r="B142" s="78" t="s">
        <v>217</v>
      </c>
      <c r="C142" s="169" t="s">
        <v>312</v>
      </c>
      <c r="D142" s="74">
        <v>47.042591999999999</v>
      </c>
      <c r="E142" s="74">
        <v>-120.345023</v>
      </c>
      <c r="F142" s="172" t="s">
        <v>324</v>
      </c>
      <c r="G142" s="68" t="s">
        <v>73</v>
      </c>
      <c r="H142" s="7">
        <v>52.871600000000001</v>
      </c>
      <c r="I142" s="5">
        <v>14.077500000000001</v>
      </c>
      <c r="J142" s="5">
        <v>11.6142</v>
      </c>
      <c r="K142" s="5">
        <v>9.2202000000000002</v>
      </c>
      <c r="L142" s="5">
        <v>4.8415999999999997</v>
      </c>
      <c r="M142" s="5">
        <v>2.6638000000000002</v>
      </c>
      <c r="N142" s="5">
        <v>1.0467</v>
      </c>
      <c r="O142" s="6">
        <v>1.7238</v>
      </c>
      <c r="P142" s="6">
        <v>0.19009999999999999</v>
      </c>
      <c r="Q142" s="6">
        <v>0.25950000000000001</v>
      </c>
      <c r="R142" s="5">
        <v>1.4457831325297783</v>
      </c>
      <c r="S142" s="83">
        <f t="shared" si="150"/>
        <v>98.509</v>
      </c>
      <c r="T142" s="7">
        <f t="shared" si="178"/>
        <v>53.67184724238394</v>
      </c>
      <c r="U142" s="5">
        <f t="shared" si="179"/>
        <v>14.290572435005938</v>
      </c>
      <c r="V142" s="5">
        <f t="shared" si="180"/>
        <v>11.789988731994033</v>
      </c>
      <c r="W142" s="5">
        <f t="shared" si="181"/>
        <v>9.359753931112893</v>
      </c>
      <c r="X142" s="5">
        <f t="shared" si="182"/>
        <v>4.9148808738287872</v>
      </c>
      <c r="Y142" s="5">
        <f t="shared" si="183"/>
        <v>2.704118405424885</v>
      </c>
      <c r="Z142" s="5">
        <f t="shared" si="184"/>
        <v>1.0625425088063019</v>
      </c>
      <c r="AA142" s="5">
        <f t="shared" si="185"/>
        <v>1.7498908729151652</v>
      </c>
      <c r="AB142" s="5">
        <f t="shared" si="186"/>
        <v>0.19297729141499759</v>
      </c>
      <c r="AC142" s="5">
        <f t="shared" si="187"/>
        <v>0.26342770711305569</v>
      </c>
      <c r="AD142" s="8">
        <f t="shared" si="188"/>
        <v>100</v>
      </c>
      <c r="AE142" s="4"/>
      <c r="AF142" s="35">
        <v>16.782420000000002</v>
      </c>
      <c r="AG142" s="31">
        <v>50.872320000000002</v>
      </c>
      <c r="AH142" s="31">
        <v>37.304774000000002</v>
      </c>
      <c r="AI142" s="31">
        <v>313.47000000000003</v>
      </c>
      <c r="AJ142" s="31">
        <v>478.88</v>
      </c>
      <c r="AK142" s="31">
        <v>21.44</v>
      </c>
      <c r="AL142" s="31">
        <v>319.10000000000002</v>
      </c>
      <c r="AM142" s="31">
        <v>149.28652</v>
      </c>
      <c r="AN142" s="31">
        <v>30.79</v>
      </c>
      <c r="AO142" s="32">
        <v>9.23</v>
      </c>
      <c r="AP142" s="31">
        <v>19.420000000000002</v>
      </c>
      <c r="AQ142" s="31">
        <v>35.94</v>
      </c>
      <c r="AR142" s="31">
        <v>108.17</v>
      </c>
      <c r="AS142" s="31">
        <v>5.36</v>
      </c>
      <c r="AT142" s="31">
        <v>19.174231999999996</v>
      </c>
      <c r="AU142" s="31">
        <v>36.799999999999997</v>
      </c>
      <c r="AV142" s="31">
        <v>3.19</v>
      </c>
      <c r="AW142" s="31">
        <v>21.91</v>
      </c>
      <c r="AX142" s="31">
        <v>2.33</v>
      </c>
      <c r="AY142" s="31">
        <f t="shared" si="151"/>
        <v>1679.4502660000003</v>
      </c>
      <c r="AZ142" s="33">
        <f t="shared" si="152"/>
        <v>0.16794502660000002</v>
      </c>
      <c r="BA142" s="33">
        <f t="shared" si="153"/>
        <v>98.676945026599995</v>
      </c>
      <c r="BB142" s="33">
        <f t="shared" si="154"/>
        <v>98.720451867810709</v>
      </c>
      <c r="BC142" s="33">
        <f t="shared" si="155"/>
        <v>100.16623500034049</v>
      </c>
      <c r="BD142" s="51">
        <f t="shared" si="156"/>
        <v>101.45541120034049</v>
      </c>
      <c r="BE142" s="22">
        <f t="shared" si="157"/>
        <v>21.356065375574865</v>
      </c>
      <c r="BF142" s="20">
        <f t="shared" si="158"/>
        <v>74.353658564504968</v>
      </c>
      <c r="BG142" s="20">
        <f t="shared" si="159"/>
        <v>57.220126255538752</v>
      </c>
      <c r="BH142" s="20">
        <f t="shared" si="160"/>
        <v>461.15324761493474</v>
      </c>
      <c r="BI142" s="20">
        <f t="shared" si="161"/>
        <v>534.6691364496869</v>
      </c>
      <c r="BJ142" s="20">
        <f t="shared" si="162"/>
        <v>23.446786006786009</v>
      </c>
      <c r="BK142" s="20">
        <f t="shared" si="163"/>
        <v>377.36980141520206</v>
      </c>
      <c r="BL142" s="20">
        <f t="shared" si="164"/>
        <v>201.65627049331289</v>
      </c>
      <c r="BM142" s="20">
        <f t="shared" si="165"/>
        <v>39.101793487430399</v>
      </c>
      <c r="BN142" s="20">
        <f t="shared" si="166"/>
        <v>13.203909112436225</v>
      </c>
      <c r="BO142" s="20">
        <f t="shared" si="167"/>
        <v>26.105025817555941</v>
      </c>
      <c r="BP142" s="20">
        <f t="shared" si="168"/>
        <v>44.989192710792182</v>
      </c>
      <c r="BQ142" s="20">
        <f t="shared" si="169"/>
        <v>134.645753403702</v>
      </c>
      <c r="BR142" s="20">
        <f t="shared" si="170"/>
        <v>5.7739195907138381</v>
      </c>
      <c r="BS142" s="20">
        <f t="shared" si="171"/>
        <v>22.487035743430994</v>
      </c>
      <c r="BT142" s="20">
        <f t="shared" si="172"/>
        <v>45.236509070132833</v>
      </c>
      <c r="BU142" s="20">
        <f t="shared" si="173"/>
        <v>3.6299279428369493</v>
      </c>
      <c r="BV142" s="20">
        <f t="shared" si="174"/>
        <v>25.555590682196343</v>
      </c>
      <c r="BW142" s="20">
        <f t="shared" si="175"/>
        <v>2.5649283703734822</v>
      </c>
      <c r="BX142" s="21">
        <f t="shared" si="176"/>
        <v>2114.518678107142</v>
      </c>
      <c r="BY142" s="23">
        <f t="shared" si="177"/>
        <v>0.21145186781071421</v>
      </c>
    </row>
    <row r="143" spans="1:77" x14ac:dyDescent="0.25">
      <c r="A143" s="191" t="s">
        <v>454</v>
      </c>
      <c r="B143" s="78" t="s">
        <v>218</v>
      </c>
      <c r="C143" s="169" t="s">
        <v>312</v>
      </c>
      <c r="D143" s="74">
        <v>47.04233</v>
      </c>
      <c r="E143" s="74">
        <v>-120.34283499999999</v>
      </c>
      <c r="F143" s="172" t="s">
        <v>325</v>
      </c>
      <c r="G143" s="68" t="s">
        <v>73</v>
      </c>
      <c r="H143" s="7">
        <v>54.025614500000003</v>
      </c>
      <c r="I143" s="5">
        <v>14.176660499999999</v>
      </c>
      <c r="J143" s="5">
        <v>11.536428000000001</v>
      </c>
      <c r="K143" s="5">
        <v>8.4524254999999986</v>
      </c>
      <c r="L143" s="5">
        <v>4.7762985000000002</v>
      </c>
      <c r="M143" s="5">
        <v>2.9139569999999999</v>
      </c>
      <c r="N143" s="5">
        <v>1.241163</v>
      </c>
      <c r="O143" s="6">
        <v>1.7532894999999999</v>
      </c>
      <c r="P143" s="6">
        <v>0.19203500000000001</v>
      </c>
      <c r="Q143" s="6">
        <v>0.31730550000000002</v>
      </c>
      <c r="R143" s="5">
        <v>0.20961775585735387</v>
      </c>
      <c r="S143" s="83">
        <f t="shared" si="150"/>
        <v>99.385176999999999</v>
      </c>
      <c r="T143" s="7">
        <f t="shared" si="178"/>
        <v>54.359831245257027</v>
      </c>
      <c r="U143" s="5">
        <f t="shared" si="179"/>
        <v>14.26436107267787</v>
      </c>
      <c r="V143" s="5">
        <f t="shared" si="180"/>
        <v>11.607795395886853</v>
      </c>
      <c r="W143" s="5">
        <f t="shared" si="181"/>
        <v>8.5047144404642943</v>
      </c>
      <c r="X143" s="5">
        <f t="shared" si="182"/>
        <v>4.8058459462219405</v>
      </c>
      <c r="Y143" s="5">
        <f t="shared" si="183"/>
        <v>2.9319835089693504</v>
      </c>
      <c r="Z143" s="5">
        <f t="shared" si="184"/>
        <v>1.2488411627017577</v>
      </c>
      <c r="AA143" s="5">
        <f t="shared" si="185"/>
        <v>1.7641358127278881</v>
      </c>
      <c r="AB143" s="5">
        <f t="shared" si="186"/>
        <v>0.19322297931813312</v>
      </c>
      <c r="AC143" s="5">
        <f t="shared" si="187"/>
        <v>0.31926843577488428</v>
      </c>
      <c r="AD143" s="8">
        <f t="shared" si="188"/>
        <v>100</v>
      </c>
      <c r="AE143" s="4"/>
      <c r="AF143" s="35">
        <v>12.7676335558</v>
      </c>
      <c r="AG143" s="31">
        <v>40.388403199999999</v>
      </c>
      <c r="AH143" s="31">
        <v>36.505001780000001</v>
      </c>
      <c r="AI143" s="31">
        <v>303.12674999999996</v>
      </c>
      <c r="AJ143" s="31">
        <v>561.07055000000003</v>
      </c>
      <c r="AK143" s="31">
        <v>30.496749999999999</v>
      </c>
      <c r="AL143" s="31">
        <v>315.63390000000004</v>
      </c>
      <c r="AM143" s="31">
        <v>165.90553384999998</v>
      </c>
      <c r="AN143" s="31">
        <v>33.402149999999999</v>
      </c>
      <c r="AO143" s="32">
        <v>10.75595</v>
      </c>
      <c r="AP143" s="31">
        <v>19.472149999999999</v>
      </c>
      <c r="AQ143" s="31">
        <v>26.29785</v>
      </c>
      <c r="AR143" s="31">
        <v>115.32050000000001</v>
      </c>
      <c r="AS143" s="31">
        <v>6.6565500000000002</v>
      </c>
      <c r="AT143" s="31">
        <v>22.475163479999999</v>
      </c>
      <c r="AU143" s="31">
        <v>39.282599999999995</v>
      </c>
      <c r="AV143" s="31">
        <v>3.3531500000000003</v>
      </c>
      <c r="AW143" s="31">
        <v>24.407350000000001</v>
      </c>
      <c r="AX143" s="31">
        <v>1.393</v>
      </c>
      <c r="AY143" s="31">
        <f t="shared" si="151"/>
        <v>1768.7109358657997</v>
      </c>
      <c r="AZ143" s="33">
        <f t="shared" si="152"/>
        <v>0.17687109358657996</v>
      </c>
      <c r="BA143" s="33">
        <f t="shared" si="153"/>
        <v>99.562048093586583</v>
      </c>
      <c r="BB143" s="33">
        <f t="shared" si="154"/>
        <v>99.606222169356542</v>
      </c>
      <c r="BC143" s="33">
        <f t="shared" si="155"/>
        <v>99.815839925213893</v>
      </c>
      <c r="BD143" s="51">
        <f t="shared" si="156"/>
        <v>101.09638343321389</v>
      </c>
      <c r="BE143" s="22">
        <f t="shared" si="157"/>
        <v>16.247145340722501</v>
      </c>
      <c r="BF143" s="20">
        <f t="shared" si="158"/>
        <v>59.030638695038078</v>
      </c>
      <c r="BG143" s="20">
        <f t="shared" si="159"/>
        <v>55.993391376939229</v>
      </c>
      <c r="BH143" s="20">
        <f t="shared" si="160"/>
        <v>445.93704405991127</v>
      </c>
      <c r="BI143" s="20">
        <f t="shared" si="161"/>
        <v>626.43481969564584</v>
      </c>
      <c r="BJ143" s="20">
        <f t="shared" si="162"/>
        <v>33.351248654498654</v>
      </c>
      <c r="BK143" s="20">
        <f t="shared" si="163"/>
        <v>373.27076829490989</v>
      </c>
      <c r="BL143" s="20">
        <f t="shared" si="164"/>
        <v>224.1052387743587</v>
      </c>
      <c r="BM143" s="20">
        <f t="shared" si="165"/>
        <v>42.419096178505143</v>
      </c>
      <c r="BN143" s="20">
        <f t="shared" si="166"/>
        <v>15.386845744085418</v>
      </c>
      <c r="BO143" s="20">
        <f t="shared" si="167"/>
        <v>26.175127624784853</v>
      </c>
      <c r="BP143" s="20">
        <f t="shared" si="168"/>
        <v>32.919283292418093</v>
      </c>
      <c r="BQ143" s="20">
        <f t="shared" si="169"/>
        <v>143.54641402784151</v>
      </c>
      <c r="BR143" s="20">
        <f t="shared" si="170"/>
        <v>7.1705941140981713</v>
      </c>
      <c r="BS143" s="20">
        <f t="shared" si="171"/>
        <v>26.358281495405656</v>
      </c>
      <c r="BT143" s="20">
        <f t="shared" si="172"/>
        <v>48.288252478217387</v>
      </c>
      <c r="BU143" s="20">
        <f t="shared" si="173"/>
        <v>3.8155777058068079</v>
      </c>
      <c r="BV143" s="20">
        <f t="shared" si="174"/>
        <v>28.468473128119804</v>
      </c>
      <c r="BW143" s="20">
        <f t="shared" si="175"/>
        <v>1.5334528840902406</v>
      </c>
      <c r="BX143" s="21">
        <f t="shared" si="176"/>
        <v>2210.4516935653978</v>
      </c>
      <c r="BY143" s="23">
        <f t="shared" si="177"/>
        <v>0.22104516935653978</v>
      </c>
    </row>
    <row r="144" spans="1:77" x14ac:dyDescent="0.25">
      <c r="A144" s="191" t="s">
        <v>409</v>
      </c>
      <c r="B144" s="78" t="s">
        <v>219</v>
      </c>
      <c r="C144" s="169" t="s">
        <v>308</v>
      </c>
      <c r="D144" s="74">
        <v>47.050469999999997</v>
      </c>
      <c r="E144" s="74">
        <v>-120.337726</v>
      </c>
      <c r="F144" s="172" t="s">
        <v>325</v>
      </c>
      <c r="G144" s="68" t="s">
        <v>73</v>
      </c>
      <c r="H144" s="7">
        <v>54.396550499999996</v>
      </c>
      <c r="I144" s="5">
        <v>14.247007</v>
      </c>
      <c r="J144" s="5">
        <v>11.075345</v>
      </c>
      <c r="K144" s="5">
        <v>8.464166500000001</v>
      </c>
      <c r="L144" s="5">
        <v>4.6793854999999995</v>
      </c>
      <c r="M144" s="5">
        <v>2.9184345</v>
      </c>
      <c r="N144" s="5">
        <v>1.317977</v>
      </c>
      <c r="O144" s="6">
        <v>1.7642344999999999</v>
      </c>
      <c r="P144" s="6">
        <v>0.19541799999999998</v>
      </c>
      <c r="Q144" s="6">
        <v>0.32596199999999997</v>
      </c>
      <c r="R144" s="5">
        <v>0.19210618232640472</v>
      </c>
      <c r="S144" s="83">
        <f t="shared" si="150"/>
        <v>99.384480500000009</v>
      </c>
      <c r="T144" s="7">
        <f t="shared" si="178"/>
        <v>54.733445530260624</v>
      </c>
      <c r="U144" s="5">
        <f t="shared" si="179"/>
        <v>14.335243217375371</v>
      </c>
      <c r="V144" s="5">
        <f t="shared" si="180"/>
        <v>11.143938112148204</v>
      </c>
      <c r="W144" s="5">
        <f t="shared" si="181"/>
        <v>8.5165877583874874</v>
      </c>
      <c r="X144" s="5">
        <f t="shared" si="182"/>
        <v>4.7083664134059635</v>
      </c>
      <c r="Y144" s="5">
        <f t="shared" si="183"/>
        <v>2.9365092872825347</v>
      </c>
      <c r="Z144" s="5">
        <f t="shared" si="184"/>
        <v>1.3261396481314804</v>
      </c>
      <c r="AA144" s="5">
        <f t="shared" si="185"/>
        <v>1.7751609618767386</v>
      </c>
      <c r="AB144" s="5">
        <f t="shared" si="186"/>
        <v>0.19662828543939512</v>
      </c>
      <c r="AC144" s="5">
        <f t="shared" si="187"/>
        <v>0.32798078569218858</v>
      </c>
      <c r="AD144" s="8">
        <f t="shared" si="188"/>
        <v>100</v>
      </c>
      <c r="AE144" s="4"/>
      <c r="AF144" s="35">
        <v>15.183656708500003</v>
      </c>
      <c r="AG144" s="31">
        <v>39.777075199999999</v>
      </c>
      <c r="AH144" s="31">
        <v>36.070152950000001</v>
      </c>
      <c r="AI144" s="31">
        <v>303.48494999999997</v>
      </c>
      <c r="AJ144" s="31">
        <v>571.1797499999999</v>
      </c>
      <c r="AK144" s="31">
        <v>32.725549999999998</v>
      </c>
      <c r="AL144" s="31">
        <v>321.23575</v>
      </c>
      <c r="AM144" s="31">
        <v>167.17466629999998</v>
      </c>
      <c r="AN144" s="31">
        <v>33.6907</v>
      </c>
      <c r="AO144" s="32">
        <v>10.6266</v>
      </c>
      <c r="AP144" s="31">
        <v>20.377600000000001</v>
      </c>
      <c r="AQ144" s="31">
        <v>22.974550000000001</v>
      </c>
      <c r="AR144" s="31">
        <v>114.79315</v>
      </c>
      <c r="AS144" s="31">
        <v>6.3182499999999999</v>
      </c>
      <c r="AT144" s="31">
        <v>22.391806359999997</v>
      </c>
      <c r="AU144" s="31">
        <v>42.506399999999999</v>
      </c>
      <c r="AV144" s="31">
        <v>3.9998999999999993</v>
      </c>
      <c r="AW144" s="31">
        <v>23.929750000000002</v>
      </c>
      <c r="AX144" s="31">
        <v>1.6616499999999998</v>
      </c>
      <c r="AY144" s="31">
        <f t="shared" si="151"/>
        <v>1790.1019075184997</v>
      </c>
      <c r="AZ144" s="33">
        <f t="shared" si="152"/>
        <v>0.17901019075184998</v>
      </c>
      <c r="BA144" s="33">
        <f t="shared" si="153"/>
        <v>99.563490690751863</v>
      </c>
      <c r="BB144" s="33">
        <f t="shared" si="154"/>
        <v>99.607991841465306</v>
      </c>
      <c r="BC144" s="33">
        <f t="shared" si="155"/>
        <v>99.800098023791705</v>
      </c>
      <c r="BD144" s="51">
        <f t="shared" si="156"/>
        <v>101.0294613187917</v>
      </c>
      <c r="BE144" s="22">
        <f t="shared" si="157"/>
        <v>19.321597559053572</v>
      </c>
      <c r="BF144" s="20">
        <f t="shared" si="158"/>
        <v>58.137137604800373</v>
      </c>
      <c r="BG144" s="20">
        <f t="shared" si="159"/>
        <v>55.326396183383757</v>
      </c>
      <c r="BH144" s="20">
        <f t="shared" si="160"/>
        <v>446.46400068509286</v>
      </c>
      <c r="BI144" s="20">
        <f t="shared" si="161"/>
        <v>637.72173339886399</v>
      </c>
      <c r="BJ144" s="20">
        <f t="shared" si="162"/>
        <v>35.788664543114542</v>
      </c>
      <c r="BK144" s="20">
        <f t="shared" si="163"/>
        <v>379.89555369778589</v>
      </c>
      <c r="BL144" s="20">
        <f t="shared" si="164"/>
        <v>225.8195832217277</v>
      </c>
      <c r="BM144" s="20">
        <f t="shared" si="165"/>
        <v>42.785540560148469</v>
      </c>
      <c r="BN144" s="20">
        <f t="shared" si="166"/>
        <v>15.201805045960432</v>
      </c>
      <c r="BO144" s="20">
        <f t="shared" si="167"/>
        <v>27.392264371772807</v>
      </c>
      <c r="BP144" s="20">
        <f t="shared" si="168"/>
        <v>28.759222520693672</v>
      </c>
      <c r="BQ144" s="20">
        <f t="shared" si="169"/>
        <v>142.88998952883586</v>
      </c>
      <c r="BR144" s="20">
        <f t="shared" si="170"/>
        <v>6.8061693011245721</v>
      </c>
      <c r="BS144" s="20">
        <f t="shared" si="171"/>
        <v>26.260522454161684</v>
      </c>
      <c r="BT144" s="20">
        <f t="shared" si="172"/>
        <v>52.251118183116695</v>
      </c>
      <c r="BU144" s="20">
        <f t="shared" si="173"/>
        <v>4.5515199932769628</v>
      </c>
      <c r="BV144" s="20">
        <f t="shared" si="174"/>
        <v>27.911405574043265</v>
      </c>
      <c r="BW144" s="20">
        <f t="shared" si="175"/>
        <v>1.8291902260219297</v>
      </c>
      <c r="BX144" s="21">
        <f t="shared" si="176"/>
        <v>2235.1134146529794</v>
      </c>
      <c r="BY144" s="23">
        <f t="shared" si="177"/>
        <v>0.22351134146529794</v>
      </c>
    </row>
    <row r="145" spans="1:77" x14ac:dyDescent="0.25">
      <c r="A145" s="191" t="s">
        <v>358</v>
      </c>
      <c r="B145" s="78" t="s">
        <v>220</v>
      </c>
      <c r="C145" s="169" t="s">
        <v>308</v>
      </c>
      <c r="D145" s="74">
        <v>47.054144000000001</v>
      </c>
      <c r="E145" s="74">
        <v>-120.34419200000001</v>
      </c>
      <c r="F145" s="172" t="s">
        <v>325</v>
      </c>
      <c r="G145" s="68" t="s">
        <v>73</v>
      </c>
      <c r="H145" s="7">
        <v>54.518112000000002</v>
      </c>
      <c r="I145" s="5">
        <v>14.207886</v>
      </c>
      <c r="J145" s="5">
        <v>10.806741000000001</v>
      </c>
      <c r="K145" s="5">
        <v>8.5538969999999992</v>
      </c>
      <c r="L145" s="5">
        <v>4.523409</v>
      </c>
      <c r="M145" s="5">
        <v>2.9454479999999998</v>
      </c>
      <c r="N145" s="5">
        <v>1.384317</v>
      </c>
      <c r="O145" s="6">
        <v>1.7913059999999998</v>
      </c>
      <c r="P145" s="6">
        <v>0.195822</v>
      </c>
      <c r="Q145" s="6">
        <v>0.33669900000000003</v>
      </c>
      <c r="R145" s="5">
        <v>0.41689080150616964</v>
      </c>
      <c r="S145" s="83">
        <f t="shared" si="150"/>
        <v>99.263637000000003</v>
      </c>
      <c r="T145" s="7">
        <f t="shared" si="178"/>
        <v>54.922541272591083</v>
      </c>
      <c r="U145" s="5">
        <f t="shared" si="179"/>
        <v>14.313283725439154</v>
      </c>
      <c r="V145" s="5">
        <f t="shared" si="180"/>
        <v>10.88690816356044</v>
      </c>
      <c r="W145" s="5">
        <f t="shared" si="181"/>
        <v>8.6173519916462453</v>
      </c>
      <c r="X145" s="5">
        <f t="shared" si="182"/>
        <v>4.5569648027303291</v>
      </c>
      <c r="Y145" s="5">
        <f t="shared" si="183"/>
        <v>2.9672980851991144</v>
      </c>
      <c r="Z145" s="5">
        <f t="shared" si="184"/>
        <v>1.3945862169043837</v>
      </c>
      <c r="AA145" s="5">
        <f t="shared" si="185"/>
        <v>1.8045943652054575</v>
      </c>
      <c r="AB145" s="5">
        <f t="shared" si="186"/>
        <v>0.19727465758684623</v>
      </c>
      <c r="AC145" s="5">
        <f t="shared" si="187"/>
        <v>0.33919671913693833</v>
      </c>
      <c r="AD145" s="8">
        <f t="shared" si="188"/>
        <v>100</v>
      </c>
      <c r="AE145" s="4"/>
      <c r="AF145" s="35">
        <v>15.199644916</v>
      </c>
      <c r="AG145" s="31">
        <v>39.627878400000007</v>
      </c>
      <c r="AH145" s="31">
        <v>36.48796866</v>
      </c>
      <c r="AI145" s="31">
        <v>306.67230000000001</v>
      </c>
      <c r="AJ145" s="31">
        <v>568.0619999999999</v>
      </c>
      <c r="AK145" s="31">
        <v>33.818399999999997</v>
      </c>
      <c r="AL145" s="31">
        <v>318.42359999999996</v>
      </c>
      <c r="AM145" s="31">
        <v>173.0384865</v>
      </c>
      <c r="AN145" s="31">
        <v>34.857900000000001</v>
      </c>
      <c r="AO145" s="32">
        <v>11.6325</v>
      </c>
      <c r="AP145" s="31">
        <v>20.2059</v>
      </c>
      <c r="AQ145" s="31">
        <v>26.4924</v>
      </c>
      <c r="AR145" s="31">
        <v>118.9089</v>
      </c>
      <c r="AS145" s="31">
        <v>6.8606999999999996</v>
      </c>
      <c r="AT145" s="31">
        <v>23.098299839999999</v>
      </c>
      <c r="AU145" s="31">
        <v>42.560099999999998</v>
      </c>
      <c r="AV145" s="31">
        <v>4.1184000000000003</v>
      </c>
      <c r="AW145" s="31">
        <v>25.086600000000001</v>
      </c>
      <c r="AX145" s="31">
        <v>0.95039999999999991</v>
      </c>
      <c r="AY145" s="31">
        <f t="shared" si="151"/>
        <v>1806.1023783159997</v>
      </c>
      <c r="AZ145" s="33">
        <f t="shared" si="152"/>
        <v>0.18061023783159996</v>
      </c>
      <c r="BA145" s="33">
        <f t="shared" si="153"/>
        <v>99.444247237831604</v>
      </c>
      <c r="BB145" s="33">
        <f t="shared" si="154"/>
        <v>99.489332221973328</v>
      </c>
      <c r="BC145" s="33">
        <f t="shared" si="155"/>
        <v>99.906223023479498</v>
      </c>
      <c r="BD145" s="51">
        <f t="shared" si="156"/>
        <v>101.10577127447949</v>
      </c>
      <c r="BE145" s="22">
        <f t="shared" si="157"/>
        <v>19.34194296839312</v>
      </c>
      <c r="BF145" s="20">
        <f t="shared" si="158"/>
        <v>57.919075445926623</v>
      </c>
      <c r="BG145" s="20">
        <f t="shared" si="159"/>
        <v>55.967265035122345</v>
      </c>
      <c r="BH145" s="20">
        <f t="shared" si="160"/>
        <v>451.15298784107426</v>
      </c>
      <c r="BI145" s="20">
        <f t="shared" si="161"/>
        <v>634.24076802096977</v>
      </c>
      <c r="BJ145" s="20">
        <f t="shared" si="162"/>
        <v>36.983805405405398</v>
      </c>
      <c r="BK145" s="20">
        <f t="shared" si="163"/>
        <v>376.56988623601916</v>
      </c>
      <c r="BL145" s="20">
        <f t="shared" si="164"/>
        <v>233.74043309065996</v>
      </c>
      <c r="BM145" s="20">
        <f t="shared" si="165"/>
        <v>44.26782745064957</v>
      </c>
      <c r="BN145" s="20">
        <f t="shared" si="166"/>
        <v>16.64078794695714</v>
      </c>
      <c r="BO145" s="20">
        <f t="shared" si="167"/>
        <v>27.161459380378659</v>
      </c>
      <c r="BP145" s="20">
        <f t="shared" si="168"/>
        <v>33.16281827967142</v>
      </c>
      <c r="BQ145" s="20">
        <f t="shared" si="169"/>
        <v>148.01311294171637</v>
      </c>
      <c r="BR145" s="20">
        <f t="shared" si="170"/>
        <v>7.3905093537332878</v>
      </c>
      <c r="BS145" s="20">
        <f t="shared" si="171"/>
        <v>27.089079453850694</v>
      </c>
      <c r="BT145" s="20">
        <f t="shared" si="172"/>
        <v>52.317129067276099</v>
      </c>
      <c r="BU145" s="20">
        <f t="shared" si="173"/>
        <v>4.6863621441315653</v>
      </c>
      <c r="BV145" s="20">
        <f t="shared" si="174"/>
        <v>29.260743094841931</v>
      </c>
      <c r="BW145" s="20">
        <f t="shared" si="175"/>
        <v>1.0462265764819558</v>
      </c>
      <c r="BX145" s="21">
        <f t="shared" si="176"/>
        <v>2256.952219733259</v>
      </c>
      <c r="BY145" s="23">
        <f t="shared" si="177"/>
        <v>0.22569522197332589</v>
      </c>
    </row>
    <row r="146" spans="1:77" x14ac:dyDescent="0.25">
      <c r="A146" s="191" t="s">
        <v>480</v>
      </c>
      <c r="B146" s="78" t="s">
        <v>221</v>
      </c>
      <c r="C146" s="169" t="s">
        <v>311</v>
      </c>
      <c r="D146" s="74">
        <v>47.021850000000001</v>
      </c>
      <c r="E146" s="74">
        <v>-120.297898</v>
      </c>
      <c r="F146" s="172" t="s">
        <v>323</v>
      </c>
      <c r="G146" s="68" t="s">
        <v>73</v>
      </c>
      <c r="H146" s="7">
        <v>53.335900000000002</v>
      </c>
      <c r="I146" s="5">
        <v>13.982200000000001</v>
      </c>
      <c r="J146" s="5">
        <v>11.683999999999999</v>
      </c>
      <c r="K146" s="5">
        <v>8.6244999999999994</v>
      </c>
      <c r="L146" s="5">
        <v>4.6924999999999999</v>
      </c>
      <c r="M146" s="5">
        <v>2.8557999999999999</v>
      </c>
      <c r="N146" s="5">
        <v>1.2068000000000001</v>
      </c>
      <c r="O146" s="6">
        <v>1.8373999999999999</v>
      </c>
      <c r="P146" s="6">
        <v>0.1991</v>
      </c>
      <c r="Q146" s="6">
        <v>0.34239999999999998</v>
      </c>
      <c r="R146" s="5">
        <v>0.75052536775754763</v>
      </c>
      <c r="S146" s="83">
        <f t="shared" si="150"/>
        <v>98.760599999999997</v>
      </c>
      <c r="T146" s="7">
        <f t="shared" si="178"/>
        <v>54.005240956413793</v>
      </c>
      <c r="U146" s="5">
        <f t="shared" si="179"/>
        <v>14.157670164012776</v>
      </c>
      <c r="V146" s="5">
        <f t="shared" si="180"/>
        <v>11.830628813514702</v>
      </c>
      <c r="W146" s="5">
        <f t="shared" si="181"/>
        <v>8.7327334989864376</v>
      </c>
      <c r="X146" s="5">
        <f t="shared" si="182"/>
        <v>4.7513887116927194</v>
      </c>
      <c r="Y146" s="5">
        <f t="shared" si="183"/>
        <v>2.8916389734367756</v>
      </c>
      <c r="Z146" s="5">
        <f t="shared" si="184"/>
        <v>1.2219447836485402</v>
      </c>
      <c r="AA146" s="5">
        <f t="shared" si="185"/>
        <v>1.8604585229332344</v>
      </c>
      <c r="AB146" s="5">
        <f t="shared" si="186"/>
        <v>0.20159861321215142</v>
      </c>
      <c r="AC146" s="5">
        <f t="shared" si="187"/>
        <v>0.34669696214887313</v>
      </c>
      <c r="AD146" s="8">
        <f t="shared" si="188"/>
        <v>100</v>
      </c>
      <c r="AE146" s="4"/>
      <c r="AF146" s="35">
        <v>16.760756000000001</v>
      </c>
      <c r="AG146" s="31">
        <v>41.973760000000006</v>
      </c>
      <c r="AH146" s="31">
        <v>37.136684000000002</v>
      </c>
      <c r="AI146" s="31">
        <v>294.42</v>
      </c>
      <c r="AJ146" s="31">
        <v>492.11</v>
      </c>
      <c r="AK146" s="31">
        <v>27.72</v>
      </c>
      <c r="AL146" s="31">
        <v>313.42</v>
      </c>
      <c r="AM146" s="31">
        <v>166.65627000000001</v>
      </c>
      <c r="AN146" s="31">
        <v>34.58</v>
      </c>
      <c r="AO146" s="32">
        <v>11.28</v>
      </c>
      <c r="AP146" s="31">
        <v>20.100000000000001</v>
      </c>
      <c r="AQ146" s="31">
        <v>31.01</v>
      </c>
      <c r="AR146" s="31">
        <v>116.31</v>
      </c>
      <c r="AS146" s="31">
        <v>7.75</v>
      </c>
      <c r="AT146" s="31">
        <v>22.650935999999998</v>
      </c>
      <c r="AU146" s="31">
        <v>43.25</v>
      </c>
      <c r="AV146" s="31">
        <v>3.15</v>
      </c>
      <c r="AW146" s="31">
        <v>24.11</v>
      </c>
      <c r="AX146" s="31">
        <v>1.21</v>
      </c>
      <c r="AY146" s="31">
        <f t="shared" si="151"/>
        <v>1705.5984059999998</v>
      </c>
      <c r="AZ146" s="33">
        <f t="shared" si="152"/>
        <v>0.17055984059999998</v>
      </c>
      <c r="BA146" s="33">
        <f t="shared" si="153"/>
        <v>98.931159840600003</v>
      </c>
      <c r="BB146" s="33">
        <f t="shared" si="154"/>
        <v>98.974607651675626</v>
      </c>
      <c r="BC146" s="33">
        <f t="shared" si="155"/>
        <v>99.725133019433173</v>
      </c>
      <c r="BD146" s="51">
        <f t="shared" si="156"/>
        <v>101.02205701943318</v>
      </c>
      <c r="BE146" s="22">
        <f t="shared" si="157"/>
        <v>21.328497372849601</v>
      </c>
      <c r="BF146" s="20">
        <f t="shared" si="158"/>
        <v>61.34775492268637</v>
      </c>
      <c r="BG146" s="20">
        <f t="shared" si="159"/>
        <v>56.962300513924731</v>
      </c>
      <c r="BH146" s="20">
        <f t="shared" si="160"/>
        <v>433.12833496918074</v>
      </c>
      <c r="BI146" s="20">
        <f t="shared" si="161"/>
        <v>549.44042085335661</v>
      </c>
      <c r="BJ146" s="20">
        <f t="shared" si="162"/>
        <v>30.314594594594592</v>
      </c>
      <c r="BK146" s="20">
        <f t="shared" si="163"/>
        <v>370.65259529787721</v>
      </c>
      <c r="BL146" s="20">
        <f t="shared" si="164"/>
        <v>225.11933336329756</v>
      </c>
      <c r="BM146" s="20">
        <f t="shared" si="165"/>
        <v>43.914908047916313</v>
      </c>
      <c r="BN146" s="20">
        <f t="shared" si="166"/>
        <v>16.136521645534195</v>
      </c>
      <c r="BO146" s="20">
        <f t="shared" si="167"/>
        <v>27.019104991394151</v>
      </c>
      <c r="BP146" s="20">
        <f t="shared" si="168"/>
        <v>38.817887199823751</v>
      </c>
      <c r="BQ146" s="20">
        <f t="shared" si="169"/>
        <v>144.77810463515374</v>
      </c>
      <c r="BR146" s="20">
        <f t="shared" si="170"/>
        <v>8.3484844828418368</v>
      </c>
      <c r="BS146" s="20">
        <f t="shared" si="171"/>
        <v>26.564422890792596</v>
      </c>
      <c r="BT146" s="20">
        <f t="shared" si="172"/>
        <v>53.165190687044706</v>
      </c>
      <c r="BU146" s="20">
        <f t="shared" si="173"/>
        <v>3.5844116049957337</v>
      </c>
      <c r="BV146" s="20">
        <f t="shared" si="174"/>
        <v>28.121647254575709</v>
      </c>
      <c r="BW146" s="20">
        <f t="shared" si="175"/>
        <v>1.332001428391379</v>
      </c>
      <c r="BX146" s="21">
        <f t="shared" si="176"/>
        <v>2140.0765167562313</v>
      </c>
      <c r="BY146" s="23">
        <f t="shared" si="177"/>
        <v>0.21400765167562313</v>
      </c>
    </row>
    <row r="147" spans="1:77" x14ac:dyDescent="0.25">
      <c r="A147" s="191" t="s">
        <v>481</v>
      </c>
      <c r="B147" s="78" t="s">
        <v>222</v>
      </c>
      <c r="C147" s="169" t="s">
        <v>311</v>
      </c>
      <c r="D147" s="74">
        <v>47.021571999999999</v>
      </c>
      <c r="E147" s="74">
        <v>-120.296166</v>
      </c>
      <c r="F147" s="172" t="s">
        <v>324</v>
      </c>
      <c r="G147" s="68" t="s">
        <v>73</v>
      </c>
      <c r="H147" s="7">
        <v>53.700299999999999</v>
      </c>
      <c r="I147" s="5">
        <v>14.489100000000001</v>
      </c>
      <c r="J147" s="5">
        <v>10.5557</v>
      </c>
      <c r="K147" s="5">
        <v>9.2759</v>
      </c>
      <c r="L147" s="5">
        <v>4.8277999999999999</v>
      </c>
      <c r="M147" s="5">
        <v>2.8043</v>
      </c>
      <c r="N147" s="5">
        <v>1.1563000000000001</v>
      </c>
      <c r="O147" s="6">
        <v>1.7696000000000001</v>
      </c>
      <c r="P147" s="6">
        <v>0.19270000000000001</v>
      </c>
      <c r="Q147" s="6">
        <v>0.2616</v>
      </c>
      <c r="R147" s="5">
        <v>0.63363119415106395</v>
      </c>
      <c r="S147" s="83">
        <f t="shared" si="150"/>
        <v>99.033300000000011</v>
      </c>
      <c r="T147" s="7">
        <f t="shared" si="178"/>
        <v>54.224488126721006</v>
      </c>
      <c r="U147" s="5">
        <f t="shared" si="179"/>
        <v>14.630533366049599</v>
      </c>
      <c r="V147" s="5">
        <f t="shared" si="180"/>
        <v>10.658738020443627</v>
      </c>
      <c r="W147" s="5">
        <f t="shared" si="181"/>
        <v>9.3664454279520104</v>
      </c>
      <c r="X147" s="5">
        <f t="shared" si="182"/>
        <v>4.8749259087599821</v>
      </c>
      <c r="Y147" s="5">
        <f t="shared" si="183"/>
        <v>2.8316737905330829</v>
      </c>
      <c r="Z147" s="5">
        <f t="shared" si="184"/>
        <v>1.1675870641491295</v>
      </c>
      <c r="AA147" s="5">
        <f t="shared" si="185"/>
        <v>1.786873708136556</v>
      </c>
      <c r="AB147" s="5">
        <f t="shared" si="186"/>
        <v>0.19458101466880331</v>
      </c>
      <c r="AC147" s="5">
        <f t="shared" si="187"/>
        <v>0.26415357258619065</v>
      </c>
      <c r="AD147" s="8">
        <f t="shared" si="188"/>
        <v>100</v>
      </c>
      <c r="AE147" s="4"/>
      <c r="AF147" s="35">
        <v>19.451844000000001</v>
      </c>
      <c r="AG147" s="31">
        <v>52.776960000000003</v>
      </c>
      <c r="AH147" s="31">
        <v>39.052910000000004</v>
      </c>
      <c r="AI147" s="31">
        <v>323.01</v>
      </c>
      <c r="AJ147" s="31">
        <v>439.06</v>
      </c>
      <c r="AK147" s="31">
        <v>23.86</v>
      </c>
      <c r="AL147" s="31">
        <v>315.60000000000002</v>
      </c>
      <c r="AM147" s="31">
        <v>153.19600999999997</v>
      </c>
      <c r="AN147" s="31">
        <v>31.8</v>
      </c>
      <c r="AO147" s="32">
        <v>10.220000000000001</v>
      </c>
      <c r="AP147" s="31">
        <v>20.309999999999999</v>
      </c>
      <c r="AQ147" s="31">
        <v>37.94</v>
      </c>
      <c r="AR147" s="31">
        <v>113.04</v>
      </c>
      <c r="AS147" s="31">
        <v>3.78</v>
      </c>
      <c r="AT147" s="31">
        <v>20.640311999999998</v>
      </c>
      <c r="AU147" s="31">
        <v>39.5</v>
      </c>
      <c r="AV147" s="31">
        <v>2.97</v>
      </c>
      <c r="AW147" s="31">
        <v>22.39</v>
      </c>
      <c r="AX147" s="31">
        <v>1.28</v>
      </c>
      <c r="AY147" s="31">
        <f t="shared" si="151"/>
        <v>1669.8780359999998</v>
      </c>
      <c r="AZ147" s="33">
        <f t="shared" si="152"/>
        <v>0.16698780359999998</v>
      </c>
      <c r="BA147" s="33">
        <f t="shared" si="153"/>
        <v>99.200287803600006</v>
      </c>
      <c r="BB147" s="33">
        <f t="shared" si="154"/>
        <v>99.244469542340227</v>
      </c>
      <c r="BC147" s="33">
        <f t="shared" si="155"/>
        <v>99.878100736491291</v>
      </c>
      <c r="BD147" s="51">
        <f t="shared" si="156"/>
        <v>101.0497834364913</v>
      </c>
      <c r="BE147" s="22">
        <f t="shared" si="157"/>
        <v>24.752976754215638</v>
      </c>
      <c r="BF147" s="20">
        <f t="shared" si="158"/>
        <v>77.137430805446584</v>
      </c>
      <c r="BG147" s="20">
        <f t="shared" si="159"/>
        <v>59.901513968324593</v>
      </c>
      <c r="BH147" s="20">
        <f t="shared" si="160"/>
        <v>475.18777079816266</v>
      </c>
      <c r="BI147" s="20">
        <f t="shared" si="161"/>
        <v>490.21013834279893</v>
      </c>
      <c r="BJ147" s="20">
        <f t="shared" si="162"/>
        <v>26.093298233298231</v>
      </c>
      <c r="BK147" s="20">
        <f t="shared" si="163"/>
        <v>373.23067792741386</v>
      </c>
      <c r="BL147" s="20">
        <f t="shared" si="164"/>
        <v>206.93721061390045</v>
      </c>
      <c r="BM147" s="20">
        <f t="shared" si="165"/>
        <v>40.384444069512398</v>
      </c>
      <c r="BN147" s="20">
        <f t="shared" si="166"/>
        <v>14.620146384517684</v>
      </c>
      <c r="BO147" s="20">
        <f t="shared" si="167"/>
        <v>27.301394148020655</v>
      </c>
      <c r="BP147" s="20">
        <f t="shared" si="168"/>
        <v>47.492764926195193</v>
      </c>
      <c r="BQ147" s="20">
        <f t="shared" si="169"/>
        <v>140.70773749426343</v>
      </c>
      <c r="BR147" s="20">
        <f t="shared" si="170"/>
        <v>4.0719059800183404</v>
      </c>
      <c r="BS147" s="20">
        <f t="shared" si="171"/>
        <v>24.206415865812396</v>
      </c>
      <c r="BT147" s="20">
        <f t="shared" si="172"/>
        <v>48.555492072561059</v>
      </c>
      <c r="BU147" s="20">
        <f t="shared" si="173"/>
        <v>3.3795880847102633</v>
      </c>
      <c r="BV147" s="20">
        <f t="shared" si="174"/>
        <v>26.115457570715478</v>
      </c>
      <c r="BW147" s="20">
        <f t="shared" si="175"/>
        <v>1.4090593622652605</v>
      </c>
      <c r="BX147" s="21">
        <f t="shared" si="176"/>
        <v>2111.6954234021532</v>
      </c>
      <c r="BY147" s="23">
        <f t="shared" si="177"/>
        <v>0.21116954234021532</v>
      </c>
    </row>
    <row r="148" spans="1:77" x14ac:dyDescent="0.25">
      <c r="A148" s="191" t="s">
        <v>482</v>
      </c>
      <c r="B148" s="78" t="s">
        <v>223</v>
      </c>
      <c r="C148" s="169" t="s">
        <v>311</v>
      </c>
      <c r="D148" s="74">
        <v>47.027597999999998</v>
      </c>
      <c r="E148" s="74">
        <v>-120.284082</v>
      </c>
      <c r="F148" s="172" t="s">
        <v>324</v>
      </c>
      <c r="G148" s="68" t="s">
        <v>73</v>
      </c>
      <c r="H148" s="7">
        <v>52.384300000000003</v>
      </c>
      <c r="I148" s="5">
        <v>14.2018</v>
      </c>
      <c r="J148" s="5">
        <v>11.5655</v>
      </c>
      <c r="K148" s="5">
        <v>9.0221</v>
      </c>
      <c r="L148" s="5">
        <v>4.6279000000000003</v>
      </c>
      <c r="M148" s="5">
        <v>2.6656</v>
      </c>
      <c r="N148" s="5">
        <v>0.92459999999999998</v>
      </c>
      <c r="O148" s="6">
        <v>1.7356</v>
      </c>
      <c r="P148" s="6">
        <v>0.19120000000000001</v>
      </c>
      <c r="Q148" s="6">
        <v>0.27010000000000001</v>
      </c>
      <c r="R148" s="5">
        <v>2.260206243819749</v>
      </c>
      <c r="S148" s="83">
        <f t="shared" si="150"/>
        <v>97.588699999999989</v>
      </c>
      <c r="T148" s="7">
        <f t="shared" si="178"/>
        <v>53.678653368678965</v>
      </c>
      <c r="U148" s="5">
        <f t="shared" si="179"/>
        <v>14.552709483782447</v>
      </c>
      <c r="V148" s="5">
        <f t="shared" si="180"/>
        <v>11.851269665442825</v>
      </c>
      <c r="W148" s="5">
        <f t="shared" si="181"/>
        <v>9.2450252949368128</v>
      </c>
      <c r="X148" s="5">
        <f t="shared" si="182"/>
        <v>4.7422498711428691</v>
      </c>
      <c r="Y148" s="5">
        <f t="shared" si="183"/>
        <v>2.7314637862785345</v>
      </c>
      <c r="Z148" s="5">
        <f t="shared" si="184"/>
        <v>0.94744575960126542</v>
      </c>
      <c r="AA148" s="5">
        <f t="shared" si="185"/>
        <v>1.7784845991390397</v>
      </c>
      <c r="AB148" s="5">
        <f t="shared" si="186"/>
        <v>0.19592432320545311</v>
      </c>
      <c r="AC148" s="5">
        <f t="shared" si="187"/>
        <v>0.27677384779180381</v>
      </c>
      <c r="AD148" s="8">
        <f t="shared" si="188"/>
        <v>100</v>
      </c>
      <c r="AE148" s="4"/>
      <c r="AF148" s="35">
        <v>16.301328000000002</v>
      </c>
      <c r="AG148" s="31">
        <v>52.019199999999998</v>
      </c>
      <c r="AH148" s="31">
        <v>37.909897999999998</v>
      </c>
      <c r="AI148" s="31">
        <v>311.76</v>
      </c>
      <c r="AJ148" s="31">
        <v>416.68</v>
      </c>
      <c r="AK148" s="31">
        <v>20.22</v>
      </c>
      <c r="AL148" s="31">
        <v>313.58</v>
      </c>
      <c r="AM148" s="31">
        <v>151.37088999999997</v>
      </c>
      <c r="AN148" s="31">
        <v>32.71</v>
      </c>
      <c r="AO148" s="32">
        <v>9.6300000000000008</v>
      </c>
      <c r="AP148" s="31">
        <v>20.57</v>
      </c>
      <c r="AQ148" s="31">
        <v>36.39</v>
      </c>
      <c r="AR148" s="31">
        <v>110.19</v>
      </c>
      <c r="AS148" s="31">
        <v>6.01</v>
      </c>
      <c r="AT148" s="31">
        <v>18.860071999999999</v>
      </c>
      <c r="AU148" s="31">
        <v>37.89</v>
      </c>
      <c r="AV148" s="31">
        <v>2.87</v>
      </c>
      <c r="AW148" s="31">
        <v>21.75</v>
      </c>
      <c r="AX148" s="31">
        <v>0.7</v>
      </c>
      <c r="AY148" s="31">
        <f t="shared" si="151"/>
        <v>1617.411388</v>
      </c>
      <c r="AZ148" s="33">
        <f t="shared" si="152"/>
        <v>0.16174113879999999</v>
      </c>
      <c r="BA148" s="33">
        <f t="shared" si="153"/>
        <v>97.750441138799985</v>
      </c>
      <c r="BB148" s="33">
        <f t="shared" si="154"/>
        <v>97.793346306583686</v>
      </c>
      <c r="BC148" s="33">
        <f t="shared" si="155"/>
        <v>100.05355255040344</v>
      </c>
      <c r="BD148" s="51">
        <f t="shared" si="156"/>
        <v>101.33732305040344</v>
      </c>
      <c r="BE148" s="22">
        <f t="shared" si="157"/>
        <v>20.743863309146658</v>
      </c>
      <c r="BF148" s="20">
        <f t="shared" si="158"/>
        <v>76.029908516039697</v>
      </c>
      <c r="BG148" s="20">
        <f t="shared" si="159"/>
        <v>58.148298925349231</v>
      </c>
      <c r="BH148" s="20">
        <f t="shared" si="160"/>
        <v>458.63762553492211</v>
      </c>
      <c r="BI148" s="20">
        <f t="shared" si="161"/>
        <v>465.22288626765692</v>
      </c>
      <c r="BJ148" s="20">
        <f t="shared" si="162"/>
        <v>22.112593892593893</v>
      </c>
      <c r="BK148" s="20">
        <f t="shared" si="163"/>
        <v>370.84181237160465</v>
      </c>
      <c r="BL148" s="20">
        <f t="shared" si="164"/>
        <v>204.471838037711</v>
      </c>
      <c r="BM148" s="20">
        <f t="shared" si="165"/>
        <v>41.540099544457568</v>
      </c>
      <c r="BN148" s="20">
        <f t="shared" si="166"/>
        <v>13.776126192065098</v>
      </c>
      <c r="BO148" s="20">
        <f t="shared" si="167"/>
        <v>27.650895008605854</v>
      </c>
      <c r="BP148" s="20">
        <f t="shared" si="168"/>
        <v>45.55249645925786</v>
      </c>
      <c r="BQ148" s="20">
        <f t="shared" si="169"/>
        <v>137.16016980266176</v>
      </c>
      <c r="BR148" s="20">
        <f t="shared" si="170"/>
        <v>6.4741150634683144</v>
      </c>
      <c r="BS148" s="20">
        <f t="shared" si="171"/>
        <v>22.118597145777841</v>
      </c>
      <c r="BT148" s="20">
        <f t="shared" si="172"/>
        <v>46.576394800742747</v>
      </c>
      <c r="BU148" s="20">
        <f t="shared" si="173"/>
        <v>3.2657972401072239</v>
      </c>
      <c r="BV148" s="20">
        <f t="shared" si="174"/>
        <v>25.368968386023298</v>
      </c>
      <c r="BW148" s="20">
        <f t="shared" si="175"/>
        <v>0.77057933873881435</v>
      </c>
      <c r="BX148" s="21">
        <f t="shared" si="176"/>
        <v>2046.4630658369301</v>
      </c>
      <c r="BY148" s="23">
        <f t="shared" si="177"/>
        <v>0.20464630658369301</v>
      </c>
    </row>
    <row r="149" spans="1:77" x14ac:dyDescent="0.25">
      <c r="A149" s="191" t="s">
        <v>483</v>
      </c>
      <c r="B149" s="78" t="s">
        <v>224</v>
      </c>
      <c r="C149" s="169" t="s">
        <v>311</v>
      </c>
      <c r="D149" s="74">
        <v>47.028194999999997</v>
      </c>
      <c r="E149" s="74">
        <v>-120.293245</v>
      </c>
      <c r="F149" s="172" t="s">
        <v>325</v>
      </c>
      <c r="G149" s="68" t="s">
        <v>74</v>
      </c>
      <c r="H149" s="7">
        <v>53.909700000000001</v>
      </c>
      <c r="I149" s="5">
        <v>14.1797</v>
      </c>
      <c r="J149" s="5">
        <v>11.244400000000001</v>
      </c>
      <c r="K149" s="5">
        <v>8.5317000000000007</v>
      </c>
      <c r="L149" s="5">
        <v>4.8838999999999997</v>
      </c>
      <c r="M149" s="5">
        <v>2.8786</v>
      </c>
      <c r="N149" s="5">
        <v>1.3254999999999999</v>
      </c>
      <c r="O149" s="6">
        <v>1.7232000000000001</v>
      </c>
      <c r="P149" s="6">
        <v>0.18770000000000001</v>
      </c>
      <c r="Q149" s="6">
        <v>0.30790000000000001</v>
      </c>
      <c r="R149" s="5">
        <v>0.606295149638994</v>
      </c>
      <c r="S149" s="83">
        <f t="shared" si="150"/>
        <v>99.172300000000021</v>
      </c>
      <c r="T149" s="7">
        <f t="shared" si="178"/>
        <v>54.359634696381946</v>
      </c>
      <c r="U149" s="5">
        <f t="shared" si="179"/>
        <v>14.2980449177845</v>
      </c>
      <c r="V149" s="5">
        <f t="shared" si="180"/>
        <v>11.338246667668288</v>
      </c>
      <c r="W149" s="5">
        <f t="shared" si="181"/>
        <v>8.6029062550732416</v>
      </c>
      <c r="X149" s="5">
        <f t="shared" si="182"/>
        <v>4.9246614225948155</v>
      </c>
      <c r="Y149" s="5">
        <f t="shared" si="183"/>
        <v>2.9026250273513869</v>
      </c>
      <c r="Z149" s="5">
        <f t="shared" si="184"/>
        <v>1.3365627297138412</v>
      </c>
      <c r="AA149" s="5">
        <f t="shared" si="185"/>
        <v>1.7375819659320189</v>
      </c>
      <c r="AB149" s="5">
        <f t="shared" si="186"/>
        <v>0.18926655931142058</v>
      </c>
      <c r="AC149" s="5">
        <f t="shared" si="187"/>
        <v>0.3104697581885264</v>
      </c>
      <c r="AD149" s="8">
        <f t="shared" si="188"/>
        <v>100</v>
      </c>
      <c r="AE149" s="4"/>
      <c r="AF149" s="35">
        <v>10.985116000000001</v>
      </c>
      <c r="AG149" s="31">
        <v>40.867839999999994</v>
      </c>
      <c r="AH149" s="31">
        <v>36.475529999999999</v>
      </c>
      <c r="AI149" s="31">
        <v>301.60000000000002</v>
      </c>
      <c r="AJ149" s="31">
        <v>530.22</v>
      </c>
      <c r="AK149" s="31">
        <v>31.29</v>
      </c>
      <c r="AL149" s="31">
        <v>314.7</v>
      </c>
      <c r="AM149" s="31">
        <v>162.28012999999999</v>
      </c>
      <c r="AN149" s="31">
        <v>31.84</v>
      </c>
      <c r="AO149" s="32">
        <v>10.42</v>
      </c>
      <c r="AP149" s="31">
        <v>20.6</v>
      </c>
      <c r="AQ149" s="31">
        <v>25.75</v>
      </c>
      <c r="AR149" s="31">
        <v>113.36</v>
      </c>
      <c r="AS149" s="31">
        <v>6.58</v>
      </c>
      <c r="AT149" s="31">
        <v>20.786919999999999</v>
      </c>
      <c r="AU149" s="31">
        <v>39.229999999999997</v>
      </c>
      <c r="AV149" s="31">
        <v>3.23</v>
      </c>
      <c r="AW149" s="31">
        <v>24.96</v>
      </c>
      <c r="AX149" s="31">
        <v>1.07</v>
      </c>
      <c r="AY149" s="31">
        <f t="shared" si="151"/>
        <v>1726.2455359999997</v>
      </c>
      <c r="AZ149" s="33">
        <f t="shared" si="152"/>
        <v>0.17262455359999998</v>
      </c>
      <c r="BA149" s="33">
        <f t="shared" si="153"/>
        <v>99.344924553600023</v>
      </c>
      <c r="BB149" s="33">
        <f t="shared" si="154"/>
        <v>99.388396149487633</v>
      </c>
      <c r="BC149" s="33">
        <f t="shared" si="155"/>
        <v>99.994691299126629</v>
      </c>
      <c r="BD149" s="51">
        <f t="shared" si="156"/>
        <v>101.24281969912663</v>
      </c>
      <c r="BE149" s="22">
        <f t="shared" si="157"/>
        <v>13.97884544983819</v>
      </c>
      <c r="BF149" s="20">
        <f t="shared" si="158"/>
        <v>59.731371040849289</v>
      </c>
      <c r="BG149" s="20">
        <f t="shared" si="159"/>
        <v>55.9481859302429</v>
      </c>
      <c r="BH149" s="20">
        <f t="shared" si="160"/>
        <v>443.69100545718669</v>
      </c>
      <c r="BI149" s="20">
        <f t="shared" si="161"/>
        <v>591.99020532983843</v>
      </c>
      <c r="BJ149" s="20">
        <f t="shared" si="162"/>
        <v>34.218746928746924</v>
      </c>
      <c r="BK149" s="20">
        <f t="shared" si="163"/>
        <v>372.16633188769686</v>
      </c>
      <c r="BL149" s="20">
        <f t="shared" si="164"/>
        <v>219.20804229993422</v>
      </c>
      <c r="BM149" s="20">
        <f t="shared" si="165"/>
        <v>40.435242112367128</v>
      </c>
      <c r="BN149" s="20">
        <f t="shared" si="166"/>
        <v>14.906254924332119</v>
      </c>
      <c r="BO149" s="20">
        <f t="shared" si="167"/>
        <v>27.69122203098107</v>
      </c>
      <c r="BP149" s="20">
        <f t="shared" si="168"/>
        <v>32.233492273313821</v>
      </c>
      <c r="BQ149" s="20">
        <f t="shared" si="169"/>
        <v>141.10606088419763</v>
      </c>
      <c r="BR149" s="20">
        <f t="shared" si="170"/>
        <v>7.0881326318837781</v>
      </c>
      <c r="BS149" s="20">
        <f t="shared" si="171"/>
        <v>24.378353878050536</v>
      </c>
      <c r="BT149" s="20">
        <f t="shared" si="172"/>
        <v>48.223593772318232</v>
      </c>
      <c r="BU149" s="20">
        <f t="shared" si="173"/>
        <v>3.6754442806781649</v>
      </c>
      <c r="BV149" s="20">
        <f t="shared" si="174"/>
        <v>29.113078202995013</v>
      </c>
      <c r="BW149" s="20">
        <f t="shared" si="175"/>
        <v>1.1778855606436163</v>
      </c>
      <c r="BX149" s="21">
        <f t="shared" si="176"/>
        <v>2160.9614948760945</v>
      </c>
      <c r="BY149" s="23">
        <f t="shared" si="177"/>
        <v>0.21609614948760947</v>
      </c>
    </row>
    <row r="150" spans="1:77" x14ac:dyDescent="0.25">
      <c r="A150" s="190" t="s">
        <v>484</v>
      </c>
      <c r="B150" s="78" t="s">
        <v>225</v>
      </c>
      <c r="C150" s="169" t="s">
        <v>311</v>
      </c>
      <c r="D150" s="74">
        <v>47.024475000000002</v>
      </c>
      <c r="E150" s="74">
        <v>-120.298892</v>
      </c>
      <c r="F150" s="172" t="s">
        <v>324</v>
      </c>
      <c r="G150" s="68" t="s">
        <v>73</v>
      </c>
      <c r="H150" s="7">
        <v>53.454500000000003</v>
      </c>
      <c r="I150" s="5">
        <v>14.319000000000001</v>
      </c>
      <c r="J150" s="5">
        <v>11.3476</v>
      </c>
      <c r="K150" s="5">
        <v>9.2316000000000003</v>
      </c>
      <c r="L150" s="5">
        <v>5.0941999999999998</v>
      </c>
      <c r="M150" s="5">
        <v>2.8018999999999998</v>
      </c>
      <c r="N150" s="5">
        <v>1.1317999999999999</v>
      </c>
      <c r="O150" s="6">
        <v>1.7665999999999999</v>
      </c>
      <c r="P150" s="6">
        <v>0.1956</v>
      </c>
      <c r="Q150" s="6">
        <v>0.26319999999999999</v>
      </c>
      <c r="R150" s="5">
        <v>0.31133250311342886</v>
      </c>
      <c r="S150" s="83">
        <f t="shared" si="150"/>
        <v>99.605999999999995</v>
      </c>
      <c r="T150" s="7">
        <f t="shared" si="178"/>
        <v>53.665943818645466</v>
      </c>
      <c r="U150" s="5">
        <f t="shared" si="179"/>
        <v>14.375640021685443</v>
      </c>
      <c r="V150" s="5">
        <f t="shared" si="180"/>
        <v>11.392486396401825</v>
      </c>
      <c r="W150" s="5">
        <f t="shared" si="181"/>
        <v>9.2681163785314151</v>
      </c>
      <c r="X150" s="5">
        <f t="shared" si="182"/>
        <v>5.11435054113206</v>
      </c>
      <c r="Y150" s="5">
        <f t="shared" si="183"/>
        <v>2.8129831536252836</v>
      </c>
      <c r="Z150" s="5">
        <f t="shared" si="184"/>
        <v>1.1362769311085679</v>
      </c>
      <c r="AA150" s="5">
        <f t="shared" si="185"/>
        <v>1.7735879364696907</v>
      </c>
      <c r="AB150" s="5">
        <f t="shared" si="186"/>
        <v>0.19637371242696225</v>
      </c>
      <c r="AC150" s="5">
        <f t="shared" si="187"/>
        <v>0.26424110997329481</v>
      </c>
      <c r="AD150" s="8">
        <f t="shared" si="188"/>
        <v>100</v>
      </c>
      <c r="AE150" s="4"/>
      <c r="AF150" s="35">
        <v>20.061067999999999</v>
      </c>
      <c r="AG150" s="31">
        <v>51.804160000000003</v>
      </c>
      <c r="AH150" s="31">
        <v>39.265824000000002</v>
      </c>
      <c r="AI150" s="31">
        <v>321.41000000000003</v>
      </c>
      <c r="AJ150" s="31">
        <v>442.3</v>
      </c>
      <c r="AK150" s="31">
        <v>24.24</v>
      </c>
      <c r="AL150" s="31">
        <v>311.42</v>
      </c>
      <c r="AM150" s="31">
        <v>154.19153</v>
      </c>
      <c r="AN150" s="31">
        <v>31.24</v>
      </c>
      <c r="AO150" s="32">
        <v>9.65</v>
      </c>
      <c r="AP150" s="31">
        <v>19.93</v>
      </c>
      <c r="AQ150" s="31">
        <v>38.869999999999997</v>
      </c>
      <c r="AR150" s="31">
        <v>110.38</v>
      </c>
      <c r="AS150" s="31">
        <v>4.3899999999999997</v>
      </c>
      <c r="AT150" s="31">
        <v>20.860223999999999</v>
      </c>
      <c r="AU150" s="31">
        <v>34.43</v>
      </c>
      <c r="AV150" s="31">
        <v>2.64</v>
      </c>
      <c r="AW150" s="31">
        <v>22.3</v>
      </c>
      <c r="AX150" s="31">
        <v>0.28000000000000003</v>
      </c>
      <c r="AY150" s="31">
        <f t="shared" si="151"/>
        <v>1659.6628060000005</v>
      </c>
      <c r="AZ150" s="33">
        <f t="shared" si="152"/>
        <v>0.16596628060000004</v>
      </c>
      <c r="BA150" s="33">
        <f t="shared" si="153"/>
        <v>99.771966280599997</v>
      </c>
      <c r="BB150" s="33">
        <f t="shared" si="154"/>
        <v>99.815837321208349</v>
      </c>
      <c r="BC150" s="33">
        <f t="shared" si="155"/>
        <v>100.12716982432178</v>
      </c>
      <c r="BD150" s="51">
        <f t="shared" si="156"/>
        <v>101.38675342432178</v>
      </c>
      <c r="BE150" s="22">
        <f t="shared" si="157"/>
        <v>25.528230118889457</v>
      </c>
      <c r="BF150" s="20">
        <f t="shared" si="158"/>
        <v>75.715611650126945</v>
      </c>
      <c r="BG150" s="20">
        <f t="shared" si="159"/>
        <v>60.22809324103568</v>
      </c>
      <c r="BH150" s="20">
        <f t="shared" si="160"/>
        <v>472.83397236072409</v>
      </c>
      <c r="BI150" s="20">
        <f t="shared" si="161"/>
        <v>493.82759574777924</v>
      </c>
      <c r="BJ150" s="20">
        <f t="shared" si="162"/>
        <v>26.508866268866267</v>
      </c>
      <c r="BK150" s="20">
        <f t="shared" si="163"/>
        <v>368.28738187628397</v>
      </c>
      <c r="BL150" s="20">
        <f t="shared" si="164"/>
        <v>208.28195929182198</v>
      </c>
      <c r="BM150" s="20">
        <f t="shared" si="165"/>
        <v>39.673271469546144</v>
      </c>
      <c r="BN150" s="20">
        <f t="shared" si="166"/>
        <v>13.80473704604654</v>
      </c>
      <c r="BO150" s="20">
        <f t="shared" si="167"/>
        <v>26.790585197934597</v>
      </c>
      <c r="BP150" s="20">
        <f t="shared" si="168"/>
        <v>48.656926006357594</v>
      </c>
      <c r="BQ150" s="20">
        <f t="shared" si="169"/>
        <v>137.39667431543521</v>
      </c>
      <c r="BR150" s="20">
        <f t="shared" si="170"/>
        <v>4.7290125006033108</v>
      </c>
      <c r="BS150" s="20">
        <f t="shared" si="171"/>
        <v>24.464322884169604</v>
      </c>
      <c r="BT150" s="20">
        <f t="shared" si="172"/>
        <v>42.323179545779169</v>
      </c>
      <c r="BU150" s="20">
        <f t="shared" si="173"/>
        <v>3.004078297520234</v>
      </c>
      <c r="BV150" s="20">
        <f t="shared" si="174"/>
        <v>26.010482529118139</v>
      </c>
      <c r="BW150" s="20">
        <f t="shared" si="175"/>
        <v>0.30823173549552579</v>
      </c>
      <c r="BX150" s="21">
        <f t="shared" si="176"/>
        <v>2098.3732120835339</v>
      </c>
      <c r="BY150" s="23">
        <f t="shared" si="177"/>
        <v>0.20983732120835338</v>
      </c>
    </row>
    <row r="151" spans="1:77" x14ac:dyDescent="0.25">
      <c r="A151" s="190" t="s">
        <v>485</v>
      </c>
      <c r="B151" s="78" t="s">
        <v>226</v>
      </c>
      <c r="C151" s="169" t="s">
        <v>311</v>
      </c>
      <c r="D151" s="74">
        <v>47.042226999999997</v>
      </c>
      <c r="E151" s="74">
        <v>-120.30117799999999</v>
      </c>
      <c r="F151" s="172" t="s">
        <v>324</v>
      </c>
      <c r="G151" s="68" t="s">
        <v>73</v>
      </c>
      <c r="H151" s="7">
        <v>53.524299999999997</v>
      </c>
      <c r="I151" s="5">
        <v>14.2974</v>
      </c>
      <c r="J151" s="5">
        <v>11.2431</v>
      </c>
      <c r="K151" s="5">
        <v>9.1045999999999996</v>
      </c>
      <c r="L151" s="5">
        <v>5.0758999999999999</v>
      </c>
      <c r="M151" s="5">
        <v>2.8252999999999999</v>
      </c>
      <c r="N151" s="5">
        <v>1.1560999999999999</v>
      </c>
      <c r="O151" s="6">
        <v>1.7841</v>
      </c>
      <c r="P151" s="6">
        <v>0.19489999999999999</v>
      </c>
      <c r="Q151" s="6">
        <v>0.26900000000000002</v>
      </c>
      <c r="R151" s="5">
        <v>0.36906043364596908</v>
      </c>
      <c r="S151" s="83">
        <f t="shared" si="150"/>
        <v>99.474699999999999</v>
      </c>
      <c r="T151" s="7">
        <f t="shared" si="178"/>
        <v>53.806947897304539</v>
      </c>
      <c r="U151" s="5">
        <f t="shared" si="179"/>
        <v>14.372900848155359</v>
      </c>
      <c r="V151" s="5">
        <f t="shared" si="180"/>
        <v>11.302471884810911</v>
      </c>
      <c r="W151" s="5">
        <f t="shared" si="181"/>
        <v>9.152679022907332</v>
      </c>
      <c r="X151" s="5">
        <f t="shared" si="182"/>
        <v>5.1027045067740842</v>
      </c>
      <c r="Y151" s="5">
        <f t="shared" si="183"/>
        <v>2.8402196739472449</v>
      </c>
      <c r="Z151" s="5">
        <f t="shared" si="184"/>
        <v>1.1622050631969738</v>
      </c>
      <c r="AA151" s="5">
        <f t="shared" si="185"/>
        <v>1.7935213677447632</v>
      </c>
      <c r="AB151" s="5">
        <f t="shared" si="186"/>
        <v>0.1959292161725544</v>
      </c>
      <c r="AC151" s="5">
        <f t="shared" si="187"/>
        <v>0.2704205189862347</v>
      </c>
      <c r="AD151" s="8">
        <f t="shared" si="188"/>
        <v>100</v>
      </c>
      <c r="AE151" s="4"/>
      <c r="AF151" s="35">
        <v>16.419271999999999</v>
      </c>
      <c r="AG151" s="31">
        <v>51.302400000000006</v>
      </c>
      <c r="AH151" s="31">
        <v>38.548639999999999</v>
      </c>
      <c r="AI151" s="31">
        <v>321.12</v>
      </c>
      <c r="AJ151" s="31">
        <v>455.94</v>
      </c>
      <c r="AK151" s="31">
        <v>25.15</v>
      </c>
      <c r="AL151" s="31">
        <v>312.64999999999998</v>
      </c>
      <c r="AM151" s="31">
        <v>156.12035</v>
      </c>
      <c r="AN151" s="31">
        <v>32.119999999999997</v>
      </c>
      <c r="AO151" s="32">
        <v>9.7899999999999991</v>
      </c>
      <c r="AP151" s="31">
        <v>20.89</v>
      </c>
      <c r="AQ151" s="31">
        <v>38.06</v>
      </c>
      <c r="AR151" s="31">
        <v>111.4</v>
      </c>
      <c r="AS151" s="31">
        <v>5.49</v>
      </c>
      <c r="AT151" s="31">
        <v>20.430872000000001</v>
      </c>
      <c r="AU151" s="31">
        <v>36.659999999999997</v>
      </c>
      <c r="AV151" s="31">
        <v>2.5299999999999998</v>
      </c>
      <c r="AW151" s="31">
        <v>23.3</v>
      </c>
      <c r="AX151" s="31">
        <v>1.43</v>
      </c>
      <c r="AY151" s="31">
        <f t="shared" si="151"/>
        <v>1679.3515339999999</v>
      </c>
      <c r="AZ151" s="33">
        <f t="shared" si="152"/>
        <v>0.16793515339999998</v>
      </c>
      <c r="BA151" s="33">
        <f t="shared" si="153"/>
        <v>99.642635153399993</v>
      </c>
      <c r="BB151" s="33">
        <f t="shared" si="154"/>
        <v>99.686735699766913</v>
      </c>
      <c r="BC151" s="33">
        <f t="shared" si="155"/>
        <v>100.05579613341288</v>
      </c>
      <c r="BD151" s="51">
        <f t="shared" si="156"/>
        <v>101.30378023341288</v>
      </c>
      <c r="BE151" s="22">
        <f t="shared" si="157"/>
        <v>20.893950112757622</v>
      </c>
      <c r="BF151" s="20">
        <f t="shared" si="158"/>
        <v>74.9822522963305</v>
      </c>
      <c r="BG151" s="20">
        <f t="shared" si="159"/>
        <v>59.128036743482518</v>
      </c>
      <c r="BH151" s="20">
        <f t="shared" si="160"/>
        <v>472.40734639393827</v>
      </c>
      <c r="BI151" s="20">
        <f t="shared" si="161"/>
        <v>509.05664482306685</v>
      </c>
      <c r="BJ151" s="20">
        <f t="shared" si="162"/>
        <v>27.504042354042351</v>
      </c>
      <c r="BK151" s="20">
        <f t="shared" si="163"/>
        <v>369.74198813056381</v>
      </c>
      <c r="BL151" s="20">
        <f t="shared" si="164"/>
        <v>210.88740985529492</v>
      </c>
      <c r="BM151" s="20">
        <f t="shared" si="165"/>
        <v>40.790828412350258</v>
      </c>
      <c r="BN151" s="20">
        <f t="shared" si="166"/>
        <v>14.005013023916645</v>
      </c>
      <c r="BO151" s="20">
        <f t="shared" si="167"/>
        <v>28.081049913941484</v>
      </c>
      <c r="BP151" s="20">
        <f t="shared" si="168"/>
        <v>47.642979259119379</v>
      </c>
      <c r="BQ151" s="20">
        <f t="shared" si="169"/>
        <v>138.66633012085055</v>
      </c>
      <c r="BR151" s="20">
        <f t="shared" si="170"/>
        <v>5.913958685264733</v>
      </c>
      <c r="BS151" s="20">
        <f t="shared" si="171"/>
        <v>23.960790134043627</v>
      </c>
      <c r="BT151" s="20">
        <f t="shared" si="172"/>
        <v>45.064413655192112</v>
      </c>
      <c r="BU151" s="20">
        <f t="shared" si="173"/>
        <v>2.8789083684568908</v>
      </c>
      <c r="BV151" s="20">
        <f t="shared" si="174"/>
        <v>27.17687188019967</v>
      </c>
      <c r="BW151" s="20">
        <f t="shared" si="175"/>
        <v>1.5741835062807206</v>
      </c>
      <c r="BX151" s="21">
        <f t="shared" si="176"/>
        <v>2120.3569976690933</v>
      </c>
      <c r="BY151" s="23">
        <f t="shared" si="177"/>
        <v>0.21203569976690934</v>
      </c>
    </row>
    <row r="152" spans="1:77" x14ac:dyDescent="0.25">
      <c r="A152" s="191" t="s">
        <v>486</v>
      </c>
      <c r="B152" s="78" t="s">
        <v>227</v>
      </c>
      <c r="C152" s="169" t="s">
        <v>285</v>
      </c>
      <c r="D152" s="74">
        <v>47.039844000000002</v>
      </c>
      <c r="E152" s="74">
        <v>-120.29755900000001</v>
      </c>
      <c r="F152" s="171" t="s">
        <v>322</v>
      </c>
      <c r="G152" s="68" t="s">
        <v>74</v>
      </c>
      <c r="H152" s="7">
        <v>53.208116999999994</v>
      </c>
      <c r="I152" s="5">
        <v>13.871713499999998</v>
      </c>
      <c r="J152" s="5">
        <v>12.024322499999998</v>
      </c>
      <c r="K152" s="5">
        <v>8.6231009999999984</v>
      </c>
      <c r="L152" s="5">
        <v>4.8709334999999996</v>
      </c>
      <c r="M152" s="5">
        <v>2.8727924999999996</v>
      </c>
      <c r="N152" s="5">
        <v>1.1891159999999998</v>
      </c>
      <c r="O152" s="6">
        <v>1.8923144999999999</v>
      </c>
      <c r="P152" s="6">
        <v>0.20471849999999997</v>
      </c>
      <c r="Q152" s="6">
        <v>0.30381149999999996</v>
      </c>
      <c r="R152" s="5">
        <v>0.59134765017118374</v>
      </c>
      <c r="S152" s="83">
        <f t="shared" si="150"/>
        <v>99.060940499999987</v>
      </c>
      <c r="T152" s="7">
        <f t="shared" si="178"/>
        <v>53.712509422419629</v>
      </c>
      <c r="U152" s="5">
        <f t="shared" si="179"/>
        <v>14.003211992520907</v>
      </c>
      <c r="V152" s="5">
        <f t="shared" si="180"/>
        <v>12.138308438531329</v>
      </c>
      <c r="W152" s="5">
        <f t="shared" si="181"/>
        <v>8.7048446708417835</v>
      </c>
      <c r="X152" s="5">
        <f t="shared" si="182"/>
        <v>4.9171080704609302</v>
      </c>
      <c r="Y152" s="5">
        <f t="shared" si="183"/>
        <v>2.9000254646280084</v>
      </c>
      <c r="Z152" s="5">
        <f t="shared" si="184"/>
        <v>1.2003883609403041</v>
      </c>
      <c r="AA152" s="5">
        <f t="shared" si="185"/>
        <v>1.9102529114388935</v>
      </c>
      <c r="AB152" s="5">
        <f t="shared" si="186"/>
        <v>0.20665915240326233</v>
      </c>
      <c r="AC152" s="5">
        <f t="shared" si="187"/>
        <v>0.30669151581495435</v>
      </c>
      <c r="AD152" s="8">
        <f t="shared" si="188"/>
        <v>100</v>
      </c>
      <c r="AE152" s="4"/>
      <c r="AF152" s="35">
        <v>11.464286946100003</v>
      </c>
      <c r="AG152" s="31">
        <v>33.806592000000002</v>
      </c>
      <c r="AH152" s="31">
        <v>37.716538469999996</v>
      </c>
      <c r="AI152" s="31">
        <v>315.06749999999994</v>
      </c>
      <c r="AJ152" s="31">
        <v>494.19869999999997</v>
      </c>
      <c r="AK152" s="31">
        <v>25.2456</v>
      </c>
      <c r="AL152" s="31">
        <v>313.67054999999999</v>
      </c>
      <c r="AM152" s="31">
        <v>161.69500274999999</v>
      </c>
      <c r="AN152" s="31">
        <v>33.044399999999996</v>
      </c>
      <c r="AO152" s="32">
        <v>10.080149999999998</v>
      </c>
      <c r="AP152" s="31">
        <v>20.47185</v>
      </c>
      <c r="AQ152" s="31">
        <v>27.727949999999996</v>
      </c>
      <c r="AR152" s="31">
        <v>114.66045</v>
      </c>
      <c r="AS152" s="31">
        <v>6.0802499999999995</v>
      </c>
      <c r="AT152" s="31">
        <v>21.406548239999996</v>
      </c>
      <c r="AU152" s="31">
        <v>35.617199999999997</v>
      </c>
      <c r="AV152" s="31">
        <v>2.96475</v>
      </c>
      <c r="AW152" s="31">
        <v>21.788399999999996</v>
      </c>
      <c r="AX152" s="31">
        <v>1.61805</v>
      </c>
      <c r="AY152" s="31">
        <f t="shared" si="151"/>
        <v>1688.3247684060996</v>
      </c>
      <c r="AZ152" s="33">
        <f t="shared" si="152"/>
        <v>0.16883247684060995</v>
      </c>
      <c r="BA152" s="33">
        <f t="shared" si="153"/>
        <v>99.229772976840593</v>
      </c>
      <c r="BB152" s="33">
        <f t="shared" si="154"/>
        <v>99.273085114151257</v>
      </c>
      <c r="BC152" s="33">
        <f t="shared" si="155"/>
        <v>99.864432764322444</v>
      </c>
      <c r="BD152" s="51">
        <f t="shared" si="156"/>
        <v>101.19913256182244</v>
      </c>
      <c r="BE152" s="22">
        <f t="shared" si="157"/>
        <v>14.588602925279019</v>
      </c>
      <c r="BF152" s="20">
        <f t="shared" si="158"/>
        <v>49.410834787906765</v>
      </c>
      <c r="BG152" s="20">
        <f t="shared" si="159"/>
        <v>57.851713380579227</v>
      </c>
      <c r="BH152" s="20">
        <f t="shared" si="160"/>
        <v>463.50336824231476</v>
      </c>
      <c r="BI152" s="20">
        <f t="shared" si="161"/>
        <v>551.77245273044991</v>
      </c>
      <c r="BJ152" s="20">
        <f t="shared" si="162"/>
        <v>27.608590522990522</v>
      </c>
      <c r="BK152" s="20">
        <f t="shared" si="163"/>
        <v>370.94889740926732</v>
      </c>
      <c r="BL152" s="20">
        <f t="shared" si="164"/>
        <v>218.41765225668712</v>
      </c>
      <c r="BM152" s="20">
        <f t="shared" si="165"/>
        <v>41.964771182723126</v>
      </c>
      <c r="BN152" s="20">
        <f t="shared" si="166"/>
        <v>14.420084988052436</v>
      </c>
      <c r="BO152" s="20">
        <f t="shared" si="167"/>
        <v>27.518958433734941</v>
      </c>
      <c r="BP152" s="20">
        <f t="shared" si="168"/>
        <v>34.709462605042013</v>
      </c>
      <c r="BQ152" s="20">
        <f t="shared" si="169"/>
        <v>142.7248097980725</v>
      </c>
      <c r="BR152" s="20">
        <f t="shared" si="170"/>
        <v>6.5497900357160095</v>
      </c>
      <c r="BS152" s="20">
        <f t="shared" si="171"/>
        <v>25.105037605488441</v>
      </c>
      <c r="BT152" s="20">
        <f t="shared" si="172"/>
        <v>43.782548664476494</v>
      </c>
      <c r="BU152" s="20">
        <f t="shared" si="173"/>
        <v>3.3736140653686038</v>
      </c>
      <c r="BV152" s="20">
        <f t="shared" si="174"/>
        <v>25.41375773710482</v>
      </c>
      <c r="BW152" s="20">
        <f t="shared" si="175"/>
        <v>1.7811941414947694</v>
      </c>
      <c r="BX152" s="21">
        <f t="shared" si="176"/>
        <v>2121.4461415127485</v>
      </c>
      <c r="BY152" s="23">
        <f t="shared" si="177"/>
        <v>0.21214461415127484</v>
      </c>
    </row>
    <row r="153" spans="1:77" x14ac:dyDescent="0.25">
      <c r="A153" s="191" t="s">
        <v>487</v>
      </c>
      <c r="B153" s="78" t="s">
        <v>228</v>
      </c>
      <c r="C153" s="169" t="s">
        <v>300</v>
      </c>
      <c r="D153" s="74">
        <v>47.054792999999997</v>
      </c>
      <c r="E153" s="74">
        <v>-120.27143700000001</v>
      </c>
      <c r="F153" s="171" t="s">
        <v>322</v>
      </c>
      <c r="G153" s="68" t="s">
        <v>74</v>
      </c>
      <c r="H153" s="7">
        <v>53.221885499999992</v>
      </c>
      <c r="I153" s="5">
        <v>13.902265499999999</v>
      </c>
      <c r="J153" s="5">
        <v>11.957087999999999</v>
      </c>
      <c r="K153" s="5">
        <v>8.5966694999999991</v>
      </c>
      <c r="L153" s="5">
        <v>4.8935459999999997</v>
      </c>
      <c r="M153" s="5">
        <v>2.8062614999999997</v>
      </c>
      <c r="N153" s="5">
        <v>1.1473079999999998</v>
      </c>
      <c r="O153" s="6">
        <v>1.885581</v>
      </c>
      <c r="P153" s="6">
        <v>0.20059799999999997</v>
      </c>
      <c r="Q153" s="6">
        <v>0.30240449999999996</v>
      </c>
      <c r="R153" s="5">
        <v>0.99705786204642133</v>
      </c>
      <c r="S153" s="83">
        <f t="shared" si="150"/>
        <v>98.913607499999983</v>
      </c>
      <c r="T153" s="7">
        <f t="shared" si="178"/>
        <v>53.806434569682438</v>
      </c>
      <c r="U153" s="5">
        <f t="shared" si="179"/>
        <v>14.054957504203857</v>
      </c>
      <c r="V153" s="5">
        <f t="shared" si="180"/>
        <v>12.088415640891473</v>
      </c>
      <c r="W153" s="5">
        <f t="shared" si="181"/>
        <v>8.6910888372967285</v>
      </c>
      <c r="X153" s="5">
        <f t="shared" si="182"/>
        <v>4.9472930203258443</v>
      </c>
      <c r="Y153" s="5">
        <f t="shared" si="183"/>
        <v>2.8370833608510337</v>
      </c>
      <c r="Z153" s="5">
        <f t="shared" si="184"/>
        <v>1.1599091661882821</v>
      </c>
      <c r="AA153" s="5">
        <f t="shared" si="185"/>
        <v>1.9062908002824588</v>
      </c>
      <c r="AB153" s="5">
        <f t="shared" si="186"/>
        <v>0.20280121721371858</v>
      </c>
      <c r="AC153" s="5">
        <f t="shared" si="187"/>
        <v>0.30572588306416787</v>
      </c>
      <c r="AD153" s="8">
        <f t="shared" si="188"/>
        <v>100</v>
      </c>
      <c r="AE153" s="4"/>
      <c r="AF153" s="35">
        <v>11.684155361800004</v>
      </c>
      <c r="AG153" s="31">
        <v>36.441139199999995</v>
      </c>
      <c r="AH153" s="31">
        <v>37.919255010000001</v>
      </c>
      <c r="AI153" s="31">
        <v>316.64534999999995</v>
      </c>
      <c r="AJ153" s="31">
        <v>472.43039999999991</v>
      </c>
      <c r="AK153" s="31">
        <v>24.3813</v>
      </c>
      <c r="AL153" s="31">
        <v>312.73589999999996</v>
      </c>
      <c r="AM153" s="31">
        <v>162.83098439999998</v>
      </c>
      <c r="AN153" s="31">
        <v>32.451449999999994</v>
      </c>
      <c r="AO153" s="32">
        <v>11.517299999999999</v>
      </c>
      <c r="AP153" s="31">
        <v>20.512049999999999</v>
      </c>
      <c r="AQ153" s="31">
        <v>27.949049999999996</v>
      </c>
      <c r="AR153" s="31">
        <v>114.93179999999998</v>
      </c>
      <c r="AS153" s="31">
        <v>5.5274999999999999</v>
      </c>
      <c r="AT153" s="31">
        <v>19.038567239999995</v>
      </c>
      <c r="AU153" s="31">
        <v>39.456299999999992</v>
      </c>
      <c r="AV153" s="31">
        <v>3.1054499999999994</v>
      </c>
      <c r="AW153" s="31">
        <v>23.165249999999997</v>
      </c>
      <c r="AX153" s="31">
        <v>1.51755</v>
      </c>
      <c r="AY153" s="31">
        <f t="shared" si="151"/>
        <v>1674.2407512118</v>
      </c>
      <c r="AZ153" s="33">
        <f t="shared" si="152"/>
        <v>0.16742407512117999</v>
      </c>
      <c r="BA153" s="33">
        <f t="shared" si="153"/>
        <v>99.081031575121159</v>
      </c>
      <c r="BB153" s="33">
        <f t="shared" si="154"/>
        <v>99.12444368973874</v>
      </c>
      <c r="BC153" s="33">
        <f t="shared" si="155"/>
        <v>100.12150155178516</v>
      </c>
      <c r="BD153" s="51">
        <f t="shared" si="156"/>
        <v>101.44873831978516</v>
      </c>
      <c r="BE153" s="22">
        <f t="shared" si="157"/>
        <v>14.868391195368392</v>
      </c>
      <c r="BF153" s="20">
        <f t="shared" si="158"/>
        <v>53.261420390860827</v>
      </c>
      <c r="BG153" s="20">
        <f t="shared" si="159"/>
        <v>58.162651224965742</v>
      </c>
      <c r="BH153" s="20">
        <f t="shared" si="160"/>
        <v>465.82458128263517</v>
      </c>
      <c r="BI153" s="20">
        <f t="shared" si="161"/>
        <v>527.46816321537779</v>
      </c>
      <c r="BJ153" s="20">
        <f t="shared" si="162"/>
        <v>26.663391962091961</v>
      </c>
      <c r="BK153" s="20">
        <f t="shared" si="163"/>
        <v>369.84357404702121</v>
      </c>
      <c r="BL153" s="20">
        <f t="shared" si="164"/>
        <v>219.95213656838411</v>
      </c>
      <c r="BM153" s="20">
        <f t="shared" si="165"/>
        <v>41.211753694955277</v>
      </c>
      <c r="BN153" s="20">
        <f t="shared" si="166"/>
        <v>16.475989428024022</v>
      </c>
      <c r="BO153" s="20">
        <f t="shared" si="167"/>
        <v>27.57299664371773</v>
      </c>
      <c r="BP153" s="20">
        <f t="shared" si="168"/>
        <v>34.986232513454816</v>
      </c>
      <c r="BQ153" s="20">
        <f t="shared" si="169"/>
        <v>143.06257558513076</v>
      </c>
      <c r="BR153" s="20">
        <f t="shared" si="170"/>
        <v>5.9543545779236453</v>
      </c>
      <c r="BS153" s="20">
        <f t="shared" si="171"/>
        <v>22.327931675677771</v>
      </c>
      <c r="BT153" s="20">
        <f t="shared" si="172"/>
        <v>48.501773718040269</v>
      </c>
      <c r="BU153" s="20">
        <f t="shared" si="173"/>
        <v>3.5337177837250788</v>
      </c>
      <c r="BV153" s="20">
        <f t="shared" si="174"/>
        <v>27.019700915141428</v>
      </c>
      <c r="BW153" s="20">
        <f t="shared" si="175"/>
        <v>1.6705609650044109</v>
      </c>
      <c r="BX153" s="21">
        <f t="shared" si="176"/>
        <v>2108.3618973875</v>
      </c>
      <c r="BY153" s="23">
        <f t="shared" si="177"/>
        <v>0.21083618973875001</v>
      </c>
    </row>
    <row r="154" spans="1:77" x14ac:dyDescent="0.25">
      <c r="A154" s="191" t="s">
        <v>488</v>
      </c>
      <c r="B154" s="78" t="s">
        <v>229</v>
      </c>
      <c r="C154" s="169" t="s">
        <v>300</v>
      </c>
      <c r="D154" s="74">
        <v>47.055551999999999</v>
      </c>
      <c r="E154" s="74">
        <v>-120.270561</v>
      </c>
      <c r="F154" s="172" t="s">
        <v>323</v>
      </c>
      <c r="G154" s="68" t="s">
        <v>73</v>
      </c>
      <c r="H154" s="7">
        <v>53.340200000000003</v>
      </c>
      <c r="I154" s="5">
        <v>13.9876</v>
      </c>
      <c r="J154" s="5">
        <v>11.641299999999999</v>
      </c>
      <c r="K154" s="5">
        <v>8.7407000000000004</v>
      </c>
      <c r="L154" s="5">
        <v>4.9024000000000001</v>
      </c>
      <c r="M154" s="5">
        <v>2.8014999999999999</v>
      </c>
      <c r="N154" s="5">
        <v>1.1990000000000001</v>
      </c>
      <c r="O154" s="6">
        <v>1.7898000000000001</v>
      </c>
      <c r="P154" s="6">
        <v>0.19719999999999999</v>
      </c>
      <c r="Q154" s="6">
        <v>0.31159999999999999</v>
      </c>
      <c r="R154" s="5">
        <v>0.74300699300707396</v>
      </c>
      <c r="S154" s="83">
        <f t="shared" si="150"/>
        <v>98.911299999999997</v>
      </c>
      <c r="T154" s="7">
        <f t="shared" si="178"/>
        <v>53.927306586810609</v>
      </c>
      <c r="U154" s="5">
        <f t="shared" si="179"/>
        <v>14.141559154515207</v>
      </c>
      <c r="V154" s="5">
        <f t="shared" si="180"/>
        <v>11.769433826064363</v>
      </c>
      <c r="W154" s="5">
        <f t="shared" si="181"/>
        <v>8.8369074109833772</v>
      </c>
      <c r="X154" s="5">
        <f t="shared" si="182"/>
        <v>4.9563598901237782</v>
      </c>
      <c r="Y154" s="5">
        <f t="shared" si="183"/>
        <v>2.8323356380919065</v>
      </c>
      <c r="Z154" s="5">
        <f t="shared" si="184"/>
        <v>1.2121971908164184</v>
      </c>
      <c r="AA154" s="5">
        <f t="shared" si="185"/>
        <v>1.809500026791681</v>
      </c>
      <c r="AB154" s="5">
        <f t="shared" si="186"/>
        <v>0.19937054714678706</v>
      </c>
      <c r="AC154" s="5">
        <f t="shared" si="187"/>
        <v>0.31502972865587653</v>
      </c>
      <c r="AD154" s="8">
        <f t="shared" si="188"/>
        <v>100</v>
      </c>
      <c r="AE154" s="4"/>
      <c r="AF154" s="35">
        <v>17.351027999999999</v>
      </c>
      <c r="AG154" s="31">
        <v>45.240320000000004</v>
      </c>
      <c r="AH154" s="31">
        <v>37.573718</v>
      </c>
      <c r="AI154" s="31">
        <v>306.11</v>
      </c>
      <c r="AJ154" s="31">
        <v>492.25</v>
      </c>
      <c r="AK154" s="31">
        <v>27.08</v>
      </c>
      <c r="AL154" s="31">
        <v>312.92</v>
      </c>
      <c r="AM154" s="31">
        <v>159.32467999999997</v>
      </c>
      <c r="AN154" s="31">
        <v>33.56</v>
      </c>
      <c r="AO154" s="32">
        <v>9.84</v>
      </c>
      <c r="AP154" s="31">
        <v>21.4</v>
      </c>
      <c r="AQ154" s="31">
        <v>31.18</v>
      </c>
      <c r="AR154" s="31">
        <v>114.36</v>
      </c>
      <c r="AS154" s="31">
        <v>6</v>
      </c>
      <c r="AT154" s="31">
        <v>18.284112</v>
      </c>
      <c r="AU154" s="31">
        <v>40.21</v>
      </c>
      <c r="AV154" s="31">
        <v>2.81</v>
      </c>
      <c r="AW154" s="31">
        <v>23.83</v>
      </c>
      <c r="AX154" s="31">
        <v>1.75</v>
      </c>
      <c r="AY154" s="31">
        <f t="shared" si="151"/>
        <v>1701.073858</v>
      </c>
      <c r="AZ154" s="33">
        <f t="shared" si="152"/>
        <v>0.17010738580000001</v>
      </c>
      <c r="BA154" s="33">
        <f t="shared" si="153"/>
        <v>99.081407385799992</v>
      </c>
      <c r="BB154" s="33">
        <f t="shared" si="154"/>
        <v>99.125074664285833</v>
      </c>
      <c r="BC154" s="33">
        <f t="shared" si="155"/>
        <v>99.868081657292905</v>
      </c>
      <c r="BD154" s="51">
        <f t="shared" si="156"/>
        <v>101.16026595729291</v>
      </c>
      <c r="BE154" s="22">
        <f t="shared" si="157"/>
        <v>22.07963382524272</v>
      </c>
      <c r="BF154" s="20">
        <f t="shared" si="158"/>
        <v>66.122073981075474</v>
      </c>
      <c r="BG154" s="20">
        <f t="shared" si="159"/>
        <v>57.632647442121183</v>
      </c>
      <c r="BH154" s="20">
        <f t="shared" si="160"/>
        <v>450.32577480271692</v>
      </c>
      <c r="BI154" s="20">
        <f t="shared" si="161"/>
        <v>549.59673074122611</v>
      </c>
      <c r="BJ154" s="20">
        <f t="shared" si="162"/>
        <v>29.614690534690531</v>
      </c>
      <c r="BK154" s="20">
        <f t="shared" si="163"/>
        <v>370.06129194247893</v>
      </c>
      <c r="BL154" s="20">
        <f t="shared" si="164"/>
        <v>215.21581966235473</v>
      </c>
      <c r="BM154" s="20">
        <f t="shared" si="165"/>
        <v>42.619557955120634</v>
      </c>
      <c r="BN154" s="20">
        <f t="shared" si="166"/>
        <v>14.076540158870255</v>
      </c>
      <c r="BO154" s="20">
        <f t="shared" si="167"/>
        <v>28.766609294320137</v>
      </c>
      <c r="BP154" s="20">
        <f t="shared" si="168"/>
        <v>39.030690838133005</v>
      </c>
      <c r="BQ154" s="20">
        <f t="shared" si="169"/>
        <v>142.35082147774207</v>
      </c>
      <c r="BR154" s="20">
        <f t="shared" si="170"/>
        <v>6.4633428254259382</v>
      </c>
      <c r="BS154" s="20">
        <f t="shared" si="171"/>
        <v>21.443126383413723</v>
      </c>
      <c r="BT154" s="20">
        <f t="shared" si="172"/>
        <v>49.428261676903297</v>
      </c>
      <c r="BU154" s="20">
        <f t="shared" si="173"/>
        <v>3.1975227333454006</v>
      </c>
      <c r="BV154" s="20">
        <f t="shared" si="174"/>
        <v>27.79505823627288</v>
      </c>
      <c r="BW154" s="20">
        <f t="shared" si="175"/>
        <v>1.9264483468470359</v>
      </c>
      <c r="BX154" s="21">
        <f t="shared" si="176"/>
        <v>2137.7466428583011</v>
      </c>
      <c r="BY154" s="23">
        <f t="shared" si="177"/>
        <v>0.21377466428583011</v>
      </c>
    </row>
    <row r="155" spans="1:77" x14ac:dyDescent="0.25">
      <c r="A155" s="191" t="s">
        <v>489</v>
      </c>
      <c r="B155" s="78" t="s">
        <v>230</v>
      </c>
      <c r="C155" s="169" t="s">
        <v>300</v>
      </c>
      <c r="D155" s="74">
        <v>47.056410999999997</v>
      </c>
      <c r="E155" s="74">
        <v>-120.27044100000001</v>
      </c>
      <c r="F155" s="172" t="s">
        <v>324</v>
      </c>
      <c r="G155" s="68" t="s">
        <v>74</v>
      </c>
      <c r="H155" s="7">
        <v>53.445</v>
      </c>
      <c r="I155" s="5">
        <v>14.4588</v>
      </c>
      <c r="J155" s="5">
        <v>10.2761</v>
      </c>
      <c r="K155" s="5">
        <v>9.3817000000000004</v>
      </c>
      <c r="L155" s="5">
        <v>4.8582999999999998</v>
      </c>
      <c r="M155" s="5">
        <v>2.8450000000000002</v>
      </c>
      <c r="N155" s="5">
        <v>1.1508</v>
      </c>
      <c r="O155" s="6">
        <v>1.7969999999999999</v>
      </c>
      <c r="P155" s="6">
        <v>0.1835</v>
      </c>
      <c r="Q155" s="6">
        <v>0.27179999999999999</v>
      </c>
      <c r="R155" s="5">
        <v>0.98496630378435168</v>
      </c>
      <c r="S155" s="83">
        <f t="shared" si="150"/>
        <v>98.667999999999992</v>
      </c>
      <c r="T155" s="7">
        <f t="shared" si="178"/>
        <v>54.166497750030409</v>
      </c>
      <c r="U155" s="5">
        <f t="shared" si="179"/>
        <v>14.653991162281594</v>
      </c>
      <c r="V155" s="5">
        <f t="shared" si="180"/>
        <v>10.414825475331414</v>
      </c>
      <c r="W155" s="5">
        <f t="shared" si="181"/>
        <v>9.508351238496779</v>
      </c>
      <c r="X155" s="5">
        <f t="shared" si="182"/>
        <v>4.9238861637004909</v>
      </c>
      <c r="Y155" s="5">
        <f t="shared" si="183"/>
        <v>2.8834069809867438</v>
      </c>
      <c r="Z155" s="5">
        <f t="shared" si="184"/>
        <v>1.166335590059594</v>
      </c>
      <c r="AA155" s="5">
        <f t="shared" si="185"/>
        <v>1.8212591721733489</v>
      </c>
      <c r="AB155" s="5">
        <f t="shared" si="186"/>
        <v>0.18597721652410104</v>
      </c>
      <c r="AC155" s="5">
        <f t="shared" si="187"/>
        <v>0.27546925041553494</v>
      </c>
      <c r="AD155" s="8">
        <f t="shared" si="188"/>
        <v>100</v>
      </c>
      <c r="AE155" s="4"/>
      <c r="AF155" s="35">
        <v>16.062144</v>
      </c>
      <c r="AG155" s="31">
        <v>51.834879999999998</v>
      </c>
      <c r="AH155" s="31">
        <v>38.772760000000005</v>
      </c>
      <c r="AI155" s="31">
        <v>321.54000000000002</v>
      </c>
      <c r="AJ155" s="31">
        <v>471.64</v>
      </c>
      <c r="AK155" s="31">
        <v>23.2</v>
      </c>
      <c r="AL155" s="31">
        <v>321.52</v>
      </c>
      <c r="AM155" s="31">
        <v>157.39586</v>
      </c>
      <c r="AN155" s="31">
        <v>32.299999999999997</v>
      </c>
      <c r="AO155" s="32">
        <v>10.23</v>
      </c>
      <c r="AP155" s="31">
        <v>20.78</v>
      </c>
      <c r="AQ155" s="31">
        <v>38.85</v>
      </c>
      <c r="AR155" s="31">
        <v>112.82</v>
      </c>
      <c r="AS155" s="31">
        <v>4.42</v>
      </c>
      <c r="AT155" s="31">
        <v>19.226591999999997</v>
      </c>
      <c r="AU155" s="31">
        <v>37.35</v>
      </c>
      <c r="AV155" s="31">
        <v>2.52</v>
      </c>
      <c r="AW155" s="31">
        <v>23.75</v>
      </c>
      <c r="AX155" s="31">
        <v>0.24</v>
      </c>
      <c r="AY155" s="31">
        <f t="shared" si="151"/>
        <v>1704.4522359999999</v>
      </c>
      <c r="AZ155" s="33">
        <f t="shared" si="152"/>
        <v>0.17044522359999997</v>
      </c>
      <c r="BA155" s="33">
        <f t="shared" si="153"/>
        <v>98.83844522359999</v>
      </c>
      <c r="BB155" s="33">
        <f t="shared" si="154"/>
        <v>98.883020499333938</v>
      </c>
      <c r="BC155" s="33">
        <f t="shared" si="155"/>
        <v>99.867986803118285</v>
      </c>
      <c r="BD155" s="51">
        <f t="shared" si="156"/>
        <v>101.00863390311828</v>
      </c>
      <c r="BE155" s="22">
        <f t="shared" si="157"/>
        <v>20.439495456310681</v>
      </c>
      <c r="BF155" s="20">
        <f t="shared" si="158"/>
        <v>75.760511202400181</v>
      </c>
      <c r="BG155" s="20">
        <f t="shared" si="159"/>
        <v>59.47180439896789</v>
      </c>
      <c r="BH155" s="20">
        <f t="shared" si="160"/>
        <v>473.02521848376597</v>
      </c>
      <c r="BI155" s="20">
        <f t="shared" si="161"/>
        <v>526.58568224843452</v>
      </c>
      <c r="BJ155" s="20">
        <f t="shared" si="162"/>
        <v>25.371522171522169</v>
      </c>
      <c r="BK155" s="20">
        <f t="shared" si="163"/>
        <v>380.23170965532984</v>
      </c>
      <c r="BL155" s="20">
        <f t="shared" si="164"/>
        <v>212.61036909888185</v>
      </c>
      <c r="BM155" s="20">
        <f t="shared" si="165"/>
        <v>41.019419605196553</v>
      </c>
      <c r="BN155" s="20">
        <f t="shared" si="166"/>
        <v>14.634451811508406</v>
      </c>
      <c r="BO155" s="20">
        <f t="shared" si="167"/>
        <v>27.933184165232362</v>
      </c>
      <c r="BP155" s="20">
        <f t="shared" si="168"/>
        <v>48.631890284203571</v>
      </c>
      <c r="BQ155" s="20">
        <f t="shared" si="169"/>
        <v>140.43389016368363</v>
      </c>
      <c r="BR155" s="20">
        <f t="shared" si="170"/>
        <v>4.7613292147304405</v>
      </c>
      <c r="BS155" s="20">
        <f t="shared" si="171"/>
        <v>22.548442176373186</v>
      </c>
      <c r="BT155" s="20">
        <f t="shared" si="172"/>
        <v>45.912598200257108</v>
      </c>
      <c r="BU155" s="20">
        <f t="shared" si="173"/>
        <v>2.8675292839965869</v>
      </c>
      <c r="BV155" s="20">
        <f t="shared" si="174"/>
        <v>27.701747088186359</v>
      </c>
      <c r="BW155" s="20">
        <f t="shared" si="175"/>
        <v>0.26419863042473635</v>
      </c>
      <c r="BX155" s="21">
        <f t="shared" si="176"/>
        <v>2150.204993339406</v>
      </c>
      <c r="BY155" s="23">
        <f t="shared" si="177"/>
        <v>0.2150204993339406</v>
      </c>
    </row>
    <row r="156" spans="1:77" x14ac:dyDescent="0.25">
      <c r="A156" s="191" t="s">
        <v>490</v>
      </c>
      <c r="B156" s="78" t="s">
        <v>231</v>
      </c>
      <c r="C156" s="169" t="s">
        <v>295</v>
      </c>
      <c r="D156" s="74">
        <v>47.053201000000001</v>
      </c>
      <c r="E156" s="74">
        <v>-120.25665600000001</v>
      </c>
      <c r="F156" s="171" t="s">
        <v>322</v>
      </c>
      <c r="G156" s="68" t="s">
        <v>73</v>
      </c>
      <c r="H156" s="7">
        <v>53.526699999999998</v>
      </c>
      <c r="I156" s="5">
        <v>13.7615</v>
      </c>
      <c r="J156" s="5">
        <v>12.439</v>
      </c>
      <c r="K156" s="5">
        <v>8.3087999999999997</v>
      </c>
      <c r="L156" s="5">
        <v>4.7031000000000001</v>
      </c>
      <c r="M156" s="5">
        <v>2.9091</v>
      </c>
      <c r="N156" s="5">
        <v>1.2287999999999999</v>
      </c>
      <c r="O156" s="6">
        <v>1.9319999999999999</v>
      </c>
      <c r="P156" s="6">
        <v>0.20519999999999999</v>
      </c>
      <c r="Q156" s="6">
        <v>0.29380000000000001</v>
      </c>
      <c r="R156" s="5">
        <v>0.22904260192396667</v>
      </c>
      <c r="S156" s="83">
        <f t="shared" si="150"/>
        <v>99.308000000000035</v>
      </c>
      <c r="T156" s="7">
        <f t="shared" si="178"/>
        <v>53.899685825915313</v>
      </c>
      <c r="U156" s="5">
        <f t="shared" si="179"/>
        <v>13.857393160671844</v>
      </c>
      <c r="V156" s="5">
        <f t="shared" si="180"/>
        <v>12.525677689612111</v>
      </c>
      <c r="W156" s="5">
        <f t="shared" si="181"/>
        <v>8.3666975470254137</v>
      </c>
      <c r="X156" s="5">
        <f t="shared" si="182"/>
        <v>4.7358722358722343</v>
      </c>
      <c r="Y156" s="5">
        <f t="shared" si="183"/>
        <v>2.929371249043379</v>
      </c>
      <c r="Z156" s="5">
        <f t="shared" si="184"/>
        <v>1.237362548837958</v>
      </c>
      <c r="AA156" s="5">
        <f t="shared" si="185"/>
        <v>1.9454626012003053</v>
      </c>
      <c r="AB156" s="5">
        <f t="shared" si="186"/>
        <v>0.20662987876102623</v>
      </c>
      <c r="AC156" s="5">
        <f t="shared" si="187"/>
        <v>0.29584726306037773</v>
      </c>
      <c r="AD156" s="8">
        <f t="shared" si="188"/>
        <v>100</v>
      </c>
      <c r="AE156" s="4"/>
      <c r="AF156" s="35">
        <v>9.0495799999999988</v>
      </c>
      <c r="AG156" s="31">
        <v>20.377599999999997</v>
      </c>
      <c r="AH156" s="31">
        <v>36.968594000000003</v>
      </c>
      <c r="AI156" s="31">
        <v>336.16</v>
      </c>
      <c r="AJ156" s="31">
        <v>486.65</v>
      </c>
      <c r="AK156" s="31">
        <v>29.37</v>
      </c>
      <c r="AL156" s="31">
        <v>314.79000000000002</v>
      </c>
      <c r="AM156" s="31">
        <v>163.09935999999999</v>
      </c>
      <c r="AN156" s="31">
        <v>32.85</v>
      </c>
      <c r="AO156" s="32">
        <v>11.74</v>
      </c>
      <c r="AP156" s="31">
        <v>21.01</v>
      </c>
      <c r="AQ156" s="31">
        <v>24.39</v>
      </c>
      <c r="AR156" s="31">
        <v>114.23</v>
      </c>
      <c r="AS156" s="31">
        <v>5.77</v>
      </c>
      <c r="AT156" s="31">
        <v>21.959783999999996</v>
      </c>
      <c r="AU156" s="31">
        <v>37.79</v>
      </c>
      <c r="AV156" s="31">
        <v>2.84</v>
      </c>
      <c r="AW156" s="31">
        <v>22.28</v>
      </c>
      <c r="AX156" s="31">
        <v>0.9</v>
      </c>
      <c r="AY156" s="31">
        <f t="shared" si="151"/>
        <v>1692.2249179999999</v>
      </c>
      <c r="AZ156" s="33">
        <f t="shared" si="152"/>
        <v>0.16922249179999999</v>
      </c>
      <c r="BA156" s="33">
        <f t="shared" si="153"/>
        <v>99.477222491800035</v>
      </c>
      <c r="BB156" s="33">
        <f t="shared" si="154"/>
        <v>99.52086948728099</v>
      </c>
      <c r="BC156" s="33">
        <f t="shared" si="155"/>
        <v>99.749912089204955</v>
      </c>
      <c r="BD156" s="51">
        <f t="shared" si="156"/>
        <v>101.13064108920496</v>
      </c>
      <c r="BE156" s="22">
        <f t="shared" si="157"/>
        <v>11.515825614035087</v>
      </c>
      <c r="BF156" s="20">
        <f t="shared" si="158"/>
        <v>29.78336967459035</v>
      </c>
      <c r="BG156" s="20">
        <f t="shared" si="159"/>
        <v>56.704474772310711</v>
      </c>
      <c r="BH156" s="20">
        <f t="shared" si="160"/>
        <v>494.53305170586168</v>
      </c>
      <c r="BI156" s="20">
        <f t="shared" si="161"/>
        <v>543.34433522644531</v>
      </c>
      <c r="BJ156" s="20">
        <f t="shared" si="162"/>
        <v>32.119034749034746</v>
      </c>
      <c r="BK156" s="20">
        <f t="shared" si="163"/>
        <v>372.27276649166862</v>
      </c>
      <c r="BL156" s="20">
        <f t="shared" si="164"/>
        <v>220.31465839947381</v>
      </c>
      <c r="BM156" s="20">
        <f t="shared" si="165"/>
        <v>41.717892694449134</v>
      </c>
      <c r="BN156" s="20">
        <f t="shared" si="166"/>
        <v>16.794571287107399</v>
      </c>
      <c r="BO156" s="20">
        <f t="shared" si="167"/>
        <v>28.242358003442344</v>
      </c>
      <c r="BP156" s="20">
        <f t="shared" si="168"/>
        <v>30.531063166839768</v>
      </c>
      <c r="BQ156" s="20">
        <f t="shared" si="169"/>
        <v>142.18900260058129</v>
      </c>
      <c r="BR156" s="20">
        <f t="shared" si="170"/>
        <v>6.2155813504512762</v>
      </c>
      <c r="BS156" s="20">
        <f t="shared" si="171"/>
        <v>25.753857975955651</v>
      </c>
      <c r="BT156" s="20">
        <f t="shared" si="172"/>
        <v>46.453469504356519</v>
      </c>
      <c r="BU156" s="20">
        <f t="shared" si="173"/>
        <v>3.2316599867263123</v>
      </c>
      <c r="BV156" s="20">
        <f t="shared" si="174"/>
        <v>25.987154742096507</v>
      </c>
      <c r="BW156" s="20">
        <f t="shared" si="175"/>
        <v>0.9907448640927613</v>
      </c>
      <c r="BX156" s="21">
        <f t="shared" si="176"/>
        <v>2128.6948728095194</v>
      </c>
      <c r="BY156" s="23">
        <f t="shared" si="177"/>
        <v>0.21286948728095195</v>
      </c>
    </row>
    <row r="157" spans="1:77" x14ac:dyDescent="0.25">
      <c r="A157" s="191" t="s">
        <v>465</v>
      </c>
      <c r="B157" s="78" t="s">
        <v>232</v>
      </c>
      <c r="C157" s="169" t="s">
        <v>295</v>
      </c>
      <c r="D157" s="74">
        <v>47.046470999999997</v>
      </c>
      <c r="E157" s="74">
        <v>-120.25052599999999</v>
      </c>
      <c r="F157" s="172" t="s">
        <v>323</v>
      </c>
      <c r="G157" s="68" t="s">
        <v>73</v>
      </c>
      <c r="H157" s="7">
        <v>53.438362499999997</v>
      </c>
      <c r="I157" s="5">
        <v>14.059447499999997</v>
      </c>
      <c r="J157" s="5">
        <v>11.903320499999998</v>
      </c>
      <c r="K157" s="5">
        <v>8.6769689999999997</v>
      </c>
      <c r="L157" s="5">
        <v>5.0242964999999993</v>
      </c>
      <c r="M157" s="5">
        <v>2.8246529999999996</v>
      </c>
      <c r="N157" s="5">
        <v>1.1628854999999998</v>
      </c>
      <c r="O157" s="6">
        <v>1.8204569999999998</v>
      </c>
      <c r="P157" s="6">
        <v>0.19818599999999997</v>
      </c>
      <c r="Q157" s="6">
        <v>0.32360999999999995</v>
      </c>
      <c r="R157" s="5">
        <v>0.52279039372645786</v>
      </c>
      <c r="S157" s="83">
        <f t="shared" si="150"/>
        <v>99.432187499999998</v>
      </c>
      <c r="T157" s="7">
        <f t="shared" si="178"/>
        <v>53.743524952621598</v>
      </c>
      <c r="U157" s="5">
        <f t="shared" si="179"/>
        <v>14.13973468098547</v>
      </c>
      <c r="V157" s="5">
        <f t="shared" si="180"/>
        <v>11.971295009475677</v>
      </c>
      <c r="W157" s="5">
        <f t="shared" si="181"/>
        <v>8.7265192672141509</v>
      </c>
      <c r="X157" s="5">
        <f t="shared" si="182"/>
        <v>5.052987997473152</v>
      </c>
      <c r="Y157" s="5">
        <f t="shared" si="183"/>
        <v>2.8407833228048007</v>
      </c>
      <c r="Z157" s="5">
        <f t="shared" si="184"/>
        <v>1.1695262160454831</v>
      </c>
      <c r="AA157" s="5">
        <f t="shared" si="185"/>
        <v>1.8308528111181297</v>
      </c>
      <c r="AB157" s="5">
        <f t="shared" si="186"/>
        <v>0.19931775110549588</v>
      </c>
      <c r="AC157" s="5">
        <f t="shared" si="187"/>
        <v>0.3254579911560328</v>
      </c>
      <c r="AD157" s="8">
        <f t="shared" si="188"/>
        <v>100</v>
      </c>
      <c r="AE157" s="4"/>
      <c r="AF157" s="35">
        <v>14.902546071400003</v>
      </c>
      <c r="AG157" s="31">
        <v>42.677606399999995</v>
      </c>
      <c r="AH157" s="31">
        <v>37.389939599999998</v>
      </c>
      <c r="AI157" s="31">
        <v>300.07289999999995</v>
      </c>
      <c r="AJ157" s="31">
        <v>487.96769999999998</v>
      </c>
      <c r="AK157" s="31">
        <v>27.265649999999997</v>
      </c>
      <c r="AL157" s="31">
        <v>310.44449999999995</v>
      </c>
      <c r="AM157" s="31">
        <v>163.39376429999999</v>
      </c>
      <c r="AN157" s="31">
        <v>34.049399999999999</v>
      </c>
      <c r="AO157" s="32">
        <v>11.406749999999999</v>
      </c>
      <c r="AP157" s="31">
        <v>20.110050000000001</v>
      </c>
      <c r="AQ157" s="31">
        <v>33.295650000000002</v>
      </c>
      <c r="AR157" s="31">
        <v>113.87654999999999</v>
      </c>
      <c r="AS157" s="31">
        <v>6.7736999999999998</v>
      </c>
      <c r="AT157" s="31">
        <v>22.637898359999998</v>
      </c>
      <c r="AU157" s="31">
        <v>36.893549999999998</v>
      </c>
      <c r="AV157" s="31">
        <v>2.4923999999999995</v>
      </c>
      <c r="AW157" s="31">
        <v>22.612499999999997</v>
      </c>
      <c r="AX157" s="31">
        <v>1.1959499999999998</v>
      </c>
      <c r="AY157" s="31">
        <f t="shared" si="151"/>
        <v>1689.4590047314002</v>
      </c>
      <c r="AZ157" s="33">
        <f t="shared" si="152"/>
        <v>0.16894590047314001</v>
      </c>
      <c r="BA157" s="33">
        <f t="shared" si="153"/>
        <v>99.601133400473131</v>
      </c>
      <c r="BB157" s="33">
        <f t="shared" si="154"/>
        <v>99.644423458768415</v>
      </c>
      <c r="BC157" s="33">
        <f t="shared" si="155"/>
        <v>100.16721385249487</v>
      </c>
      <c r="BD157" s="51">
        <f t="shared" si="156"/>
        <v>101.48848242799487</v>
      </c>
      <c r="BE157" s="22">
        <f t="shared" si="157"/>
        <v>18.963876971457918</v>
      </c>
      <c r="BF157" s="20">
        <f t="shared" si="158"/>
        <v>62.376478497853675</v>
      </c>
      <c r="BG157" s="20">
        <f t="shared" si="159"/>
        <v>57.350757964623185</v>
      </c>
      <c r="BH157" s="20">
        <f t="shared" si="160"/>
        <v>441.44445196105374</v>
      </c>
      <c r="BI157" s="20">
        <f t="shared" si="161"/>
        <v>544.81554622105728</v>
      </c>
      <c r="BJ157" s="20">
        <f t="shared" si="162"/>
        <v>29.81771739206739</v>
      </c>
      <c r="BK157" s="20">
        <f t="shared" si="163"/>
        <v>367.13374902990182</v>
      </c>
      <c r="BL157" s="20">
        <f t="shared" si="164"/>
        <v>220.71233980537161</v>
      </c>
      <c r="BM157" s="20">
        <f t="shared" si="165"/>
        <v>43.241072009448281</v>
      </c>
      <c r="BN157" s="20">
        <f t="shared" si="166"/>
        <v>16.317842932641593</v>
      </c>
      <c r="BO157" s="20">
        <f t="shared" si="167"/>
        <v>27.032614543889849</v>
      </c>
      <c r="BP157" s="20">
        <f t="shared" si="168"/>
        <v>41.679032116891705</v>
      </c>
      <c r="BQ157" s="20">
        <f t="shared" si="169"/>
        <v>141.74904196879299</v>
      </c>
      <c r="BR157" s="20">
        <f t="shared" si="170"/>
        <v>7.2967908827646122</v>
      </c>
      <c r="BS157" s="20">
        <f t="shared" si="171"/>
        <v>26.549132688989992</v>
      </c>
      <c r="BT157" s="20">
        <f t="shared" si="172"/>
        <v>45.351505684902151</v>
      </c>
      <c r="BU157" s="20">
        <f t="shared" si="173"/>
        <v>2.8361230108861477</v>
      </c>
      <c r="BV157" s="20">
        <f t="shared" si="174"/>
        <v>26.374979201331112</v>
      </c>
      <c r="BW157" s="20">
        <f t="shared" si="175"/>
        <v>1.3165348002352641</v>
      </c>
      <c r="BX157" s="21">
        <f t="shared" si="176"/>
        <v>2122.3595876841605</v>
      </c>
      <c r="BY157" s="23">
        <f t="shared" si="177"/>
        <v>0.21223595876841606</v>
      </c>
    </row>
    <row r="158" spans="1:77" x14ac:dyDescent="0.25">
      <c r="A158" s="191" t="s">
        <v>431</v>
      </c>
      <c r="B158" s="78" t="s">
        <v>233</v>
      </c>
      <c r="C158" s="169" t="s">
        <v>284</v>
      </c>
      <c r="D158" s="74">
        <v>47.081659000000002</v>
      </c>
      <c r="E158" s="74">
        <v>-120.28108400000001</v>
      </c>
      <c r="F158" s="172" t="s">
        <v>324</v>
      </c>
      <c r="G158" s="68" t="s">
        <v>131</v>
      </c>
      <c r="H158" s="7">
        <v>53.433437999999995</v>
      </c>
      <c r="I158" s="5">
        <v>14.265773999999999</v>
      </c>
      <c r="J158" s="5">
        <v>11.418307499999997</v>
      </c>
      <c r="K158" s="5">
        <v>9.0977625</v>
      </c>
      <c r="L158" s="5">
        <v>5.1485144999999992</v>
      </c>
      <c r="M158" s="5">
        <v>2.7196305000000001</v>
      </c>
      <c r="N158" s="5">
        <v>1.0728374999999999</v>
      </c>
      <c r="O158" s="6">
        <v>1.7521169999999999</v>
      </c>
      <c r="P158" s="6">
        <v>0.19496999999999998</v>
      </c>
      <c r="Q158" s="6">
        <v>0.26461649999999998</v>
      </c>
      <c r="R158" s="5">
        <v>0.52681992337155381</v>
      </c>
      <c r="S158" s="83">
        <f t="shared" si="150"/>
        <v>99.367967999999991</v>
      </c>
      <c r="T158" s="7">
        <f t="shared" si="178"/>
        <v>53.773302479124865</v>
      </c>
      <c r="U158" s="5">
        <f t="shared" si="179"/>
        <v>14.356511748333226</v>
      </c>
      <c r="V158" s="5">
        <f t="shared" si="180"/>
        <v>11.490933879215481</v>
      </c>
      <c r="W158" s="5">
        <f t="shared" si="181"/>
        <v>9.1556290051136013</v>
      </c>
      <c r="X158" s="5">
        <f t="shared" si="182"/>
        <v>5.181261732150948</v>
      </c>
      <c r="Y158" s="5">
        <f t="shared" si="183"/>
        <v>2.7369287656158976</v>
      </c>
      <c r="Z158" s="5">
        <f t="shared" si="184"/>
        <v>1.0796613049388308</v>
      </c>
      <c r="AA158" s="5">
        <f t="shared" si="185"/>
        <v>1.7632613761408507</v>
      </c>
      <c r="AB158" s="5">
        <f t="shared" si="186"/>
        <v>0.19621011068677585</v>
      </c>
      <c r="AC158" s="5">
        <f t="shared" si="187"/>
        <v>0.26629959867952618</v>
      </c>
      <c r="AD158" s="8">
        <f t="shared" si="188"/>
        <v>100</v>
      </c>
      <c r="AE158" s="4"/>
      <c r="AF158" s="35">
        <v>18.504094225800003</v>
      </c>
      <c r="AG158" s="31">
        <v>51.692697599999988</v>
      </c>
      <c r="AH158" s="31">
        <v>37.851682830000001</v>
      </c>
      <c r="AI158" s="31">
        <v>316.47449999999992</v>
      </c>
      <c r="AJ158" s="31">
        <v>484.90244999999993</v>
      </c>
      <c r="AK158" s="31">
        <v>22.190399999999997</v>
      </c>
      <c r="AL158" s="31">
        <v>316.28354999999993</v>
      </c>
      <c r="AM158" s="31">
        <v>153.22203869999998</v>
      </c>
      <c r="AN158" s="31">
        <v>31.768049999999995</v>
      </c>
      <c r="AO158" s="32">
        <v>10.240949999999998</v>
      </c>
      <c r="AP158" s="31">
        <v>20.321099999999998</v>
      </c>
      <c r="AQ158" s="31">
        <v>36.722699999999996</v>
      </c>
      <c r="AR158" s="31">
        <v>108.96209999999999</v>
      </c>
      <c r="AS158" s="31">
        <v>5.3868</v>
      </c>
      <c r="AT158" s="31">
        <v>18.849128759999996</v>
      </c>
      <c r="AU158" s="31">
        <v>37.45635</v>
      </c>
      <c r="AV158" s="31">
        <v>2.8139999999999996</v>
      </c>
      <c r="AW158" s="31">
        <v>22.411499999999997</v>
      </c>
      <c r="AX158" s="31">
        <v>0.49244999999999994</v>
      </c>
      <c r="AY158" s="31">
        <f t="shared" si="151"/>
        <v>1696.5465421157994</v>
      </c>
      <c r="AZ158" s="33">
        <f t="shared" si="152"/>
        <v>0.16965465421157994</v>
      </c>
      <c r="BA158" s="33">
        <f t="shared" si="153"/>
        <v>99.537622654211575</v>
      </c>
      <c r="BB158" s="33">
        <f t="shared" si="154"/>
        <v>99.581683151419483</v>
      </c>
      <c r="BC158" s="33">
        <f t="shared" si="155"/>
        <v>100.10850307479103</v>
      </c>
      <c r="BD158" s="51">
        <f t="shared" si="156"/>
        <v>101.37593520729104</v>
      </c>
      <c r="BE158" s="22">
        <f t="shared" si="157"/>
        <v>23.54694054862065</v>
      </c>
      <c r="BF158" s="20">
        <f t="shared" si="158"/>
        <v>75.552701107962136</v>
      </c>
      <c r="BG158" s="20">
        <f t="shared" si="159"/>
        <v>58.059005276836913</v>
      </c>
      <c r="BH158" s="20">
        <f t="shared" si="160"/>
        <v>465.57323974323737</v>
      </c>
      <c r="BI158" s="20">
        <f t="shared" si="161"/>
        <v>541.39319705111393</v>
      </c>
      <c r="BJ158" s="20">
        <f t="shared" si="162"/>
        <v>24.267423517023513</v>
      </c>
      <c r="BK158" s="20">
        <f t="shared" si="163"/>
        <v>374.03904874457879</v>
      </c>
      <c r="BL158" s="20">
        <f t="shared" si="164"/>
        <v>206.9723701887086</v>
      </c>
      <c r="BM158" s="20">
        <f t="shared" si="165"/>
        <v>40.343869132782174</v>
      </c>
      <c r="BN158" s="20">
        <f t="shared" si="166"/>
        <v>14.650116254063242</v>
      </c>
      <c r="BO158" s="20">
        <f t="shared" si="167"/>
        <v>27.316315146299484</v>
      </c>
      <c r="BP158" s="20">
        <f t="shared" si="168"/>
        <v>45.968965697290145</v>
      </c>
      <c r="BQ158" s="20">
        <f t="shared" si="169"/>
        <v>135.63172826984854</v>
      </c>
      <c r="BR158" s="20">
        <f t="shared" si="170"/>
        <v>5.8027891886674068</v>
      </c>
      <c r="BS158" s="20">
        <f t="shared" si="171"/>
        <v>22.10576320129292</v>
      </c>
      <c r="BT158" s="20">
        <f t="shared" si="172"/>
        <v>46.043329252963858</v>
      </c>
      <c r="BU158" s="20">
        <f t="shared" si="173"/>
        <v>3.2020743671295215</v>
      </c>
      <c r="BV158" s="20">
        <f t="shared" si="174"/>
        <v>26.140534941763725</v>
      </c>
      <c r="BW158" s="20">
        <f t="shared" si="175"/>
        <v>0.54210256480275587</v>
      </c>
      <c r="BX158" s="21">
        <f t="shared" si="176"/>
        <v>2137.1515141949858</v>
      </c>
      <c r="BY158" s="23">
        <f t="shared" si="177"/>
        <v>0.21371515141949857</v>
      </c>
    </row>
    <row r="159" spans="1:77" x14ac:dyDescent="0.25">
      <c r="A159" s="191" t="s">
        <v>348</v>
      </c>
      <c r="B159" s="78" t="s">
        <v>234</v>
      </c>
      <c r="C159" s="169" t="s">
        <v>314</v>
      </c>
      <c r="D159" s="74">
        <v>47.117724000000003</v>
      </c>
      <c r="E159" s="74">
        <v>-120.269109</v>
      </c>
      <c r="F159" s="172" t="s">
        <v>321</v>
      </c>
      <c r="G159" s="68" t="s">
        <v>105</v>
      </c>
      <c r="H159" s="7">
        <v>56.301237999999998</v>
      </c>
      <c r="I159" s="5">
        <v>13.857402</v>
      </c>
      <c r="J159" s="5">
        <v>10.880830999999999</v>
      </c>
      <c r="K159" s="5">
        <v>7.1299939999999999</v>
      </c>
      <c r="L159" s="5">
        <v>3.5886310000000003</v>
      </c>
      <c r="M159" s="5">
        <v>3.0079820000000002</v>
      </c>
      <c r="N159" s="5">
        <v>1.9688940000000001</v>
      </c>
      <c r="O159" s="6">
        <v>1.8913260000000001</v>
      </c>
      <c r="P159" s="6">
        <v>0.178568</v>
      </c>
      <c r="Q159" s="6">
        <v>0.30279800000000001</v>
      </c>
      <c r="R159" s="5">
        <v>0.75043630017463059</v>
      </c>
      <c r="S159" s="83">
        <f t="shared" si="150"/>
        <v>99.107664</v>
      </c>
      <c r="T159" s="7">
        <f t="shared" si="178"/>
        <v>56.8081576415725</v>
      </c>
      <c r="U159" s="5">
        <f t="shared" si="179"/>
        <v>13.982169935919387</v>
      </c>
      <c r="V159" s="5">
        <f t="shared" si="180"/>
        <v>10.97879877382641</v>
      </c>
      <c r="W159" s="5">
        <f t="shared" si="181"/>
        <v>7.1941903504051909</v>
      </c>
      <c r="X159" s="5">
        <f t="shared" si="182"/>
        <v>3.620941968726052</v>
      </c>
      <c r="Y159" s="5">
        <f t="shared" si="183"/>
        <v>3.0350649774168832</v>
      </c>
      <c r="Z159" s="5">
        <f t="shared" si="184"/>
        <v>1.9866213373770973</v>
      </c>
      <c r="AA159" s="5">
        <f t="shared" si="185"/>
        <v>1.908354938120628</v>
      </c>
      <c r="AB159" s="5">
        <f t="shared" si="186"/>
        <v>0.18017577328833015</v>
      </c>
      <c r="AC159" s="5">
        <f t="shared" si="187"/>
        <v>0.30552430334751912</v>
      </c>
      <c r="AD159" s="8">
        <f t="shared" si="188"/>
        <v>100</v>
      </c>
      <c r="AE159" s="4"/>
      <c r="AF159" s="35">
        <v>7.8273311692000025</v>
      </c>
      <c r="AG159" s="31">
        <v>7.9739903999999999</v>
      </c>
      <c r="AH159" s="31">
        <v>31.226527539999999</v>
      </c>
      <c r="AI159" s="31">
        <v>323.94740000000002</v>
      </c>
      <c r="AJ159" s="31">
        <v>749.0059</v>
      </c>
      <c r="AK159" s="31">
        <v>51.176700000000004</v>
      </c>
      <c r="AL159" s="31">
        <v>318.12980000000005</v>
      </c>
      <c r="AM159" s="31">
        <v>188.61038960000002</v>
      </c>
      <c r="AN159" s="31">
        <v>35.1783</v>
      </c>
      <c r="AO159" s="32">
        <v>11.554399999999999</v>
      </c>
      <c r="AP159" s="31">
        <v>21.816000000000003</v>
      </c>
      <c r="AQ159" s="31">
        <v>16.059000000000001</v>
      </c>
      <c r="AR159" s="31">
        <v>117.70540000000001</v>
      </c>
      <c r="AS159" s="31">
        <v>10.0091</v>
      </c>
      <c r="AT159" s="31">
        <v>27.256207439999997</v>
      </c>
      <c r="AU159" s="31">
        <v>46.2883</v>
      </c>
      <c r="AV159" s="31">
        <v>6.1004000000000005</v>
      </c>
      <c r="AW159" s="31">
        <v>26.148900000000001</v>
      </c>
      <c r="AX159" s="31">
        <v>1.6362000000000001</v>
      </c>
      <c r="AY159" s="31">
        <f t="shared" si="151"/>
        <v>1997.6502461492</v>
      </c>
      <c r="AZ159" s="33">
        <f t="shared" si="152"/>
        <v>0.19976502461491999</v>
      </c>
      <c r="BA159" s="33">
        <f t="shared" si="153"/>
        <v>99.307429024614919</v>
      </c>
      <c r="BB159" s="33">
        <f t="shared" si="154"/>
        <v>99.354198474272962</v>
      </c>
      <c r="BC159" s="33">
        <f t="shared" si="155"/>
        <v>100.10463477444759</v>
      </c>
      <c r="BD159" s="51">
        <f t="shared" si="156"/>
        <v>101.31240701544759</v>
      </c>
      <c r="BE159" s="22">
        <f t="shared" si="157"/>
        <v>9.9604822287673684</v>
      </c>
      <c r="BF159" s="20">
        <f t="shared" si="158"/>
        <v>11.654576783567967</v>
      </c>
      <c r="BG159" s="20">
        <f t="shared" si="159"/>
        <v>47.89697555494795</v>
      </c>
      <c r="BH159" s="20">
        <f t="shared" si="160"/>
        <v>476.56680245769707</v>
      </c>
      <c r="BI159" s="20">
        <f t="shared" si="161"/>
        <v>836.26448744721131</v>
      </c>
      <c r="BJ159" s="20">
        <f t="shared" si="162"/>
        <v>55.966843910143915</v>
      </c>
      <c r="BK159" s="20">
        <f t="shared" si="163"/>
        <v>376.22243638438721</v>
      </c>
      <c r="BL159" s="20">
        <f t="shared" si="164"/>
        <v>254.77496389511077</v>
      </c>
      <c r="BM159" s="20">
        <f t="shared" si="165"/>
        <v>44.674719773915974</v>
      </c>
      <c r="BN159" s="20">
        <f t="shared" si="166"/>
        <v>16.529062562159599</v>
      </c>
      <c r="BO159" s="20">
        <f t="shared" si="167"/>
        <v>29.325810671256459</v>
      </c>
      <c r="BP159" s="20">
        <f t="shared" si="168"/>
        <v>20.102433103578512</v>
      </c>
      <c r="BQ159" s="20">
        <f t="shared" si="169"/>
        <v>146.51504356738565</v>
      </c>
      <c r="BR159" s="20">
        <f t="shared" si="170"/>
        <v>10.782040778995126</v>
      </c>
      <c r="BS159" s="20">
        <f t="shared" si="171"/>
        <v>31.96536429379022</v>
      </c>
      <c r="BT159" s="20">
        <f t="shared" si="172"/>
        <v>56.900029967147546</v>
      </c>
      <c r="BU159" s="20">
        <f t="shared" si="173"/>
        <v>6.9416966841638015</v>
      </c>
      <c r="BV159" s="20">
        <f t="shared" si="174"/>
        <v>30.499798502495842</v>
      </c>
      <c r="BW159" s="20">
        <f t="shared" si="175"/>
        <v>1.8011741629206401</v>
      </c>
      <c r="BX159" s="21">
        <f t="shared" si="176"/>
        <v>2465.3447427296428</v>
      </c>
      <c r="BY159" s="23">
        <f t="shared" si="177"/>
        <v>0.24653447427296429</v>
      </c>
    </row>
    <row r="160" spans="1:77" x14ac:dyDescent="0.25">
      <c r="A160" s="191" t="s">
        <v>338</v>
      </c>
      <c r="B160" s="78" t="s">
        <v>235</v>
      </c>
      <c r="C160" s="169" t="s">
        <v>314</v>
      </c>
      <c r="D160" s="74">
        <v>47.118482999999998</v>
      </c>
      <c r="E160" s="74">
        <v>-120.269248</v>
      </c>
      <c r="F160" s="172" t="s">
        <v>321</v>
      </c>
      <c r="G160" s="68" t="s">
        <v>73</v>
      </c>
      <c r="H160" s="7">
        <v>55.355600000000003</v>
      </c>
      <c r="I160" s="5">
        <v>13.6694</v>
      </c>
      <c r="J160" s="5">
        <v>11.723599999999999</v>
      </c>
      <c r="K160" s="5">
        <v>6.9530000000000003</v>
      </c>
      <c r="L160" s="5">
        <v>3.4672000000000001</v>
      </c>
      <c r="M160" s="5">
        <v>2.9891000000000001</v>
      </c>
      <c r="N160" s="5">
        <v>1.6351</v>
      </c>
      <c r="O160" s="6">
        <v>1.9054</v>
      </c>
      <c r="P160" s="6">
        <v>0.18129999999999999</v>
      </c>
      <c r="Q160" s="6">
        <v>0.32850000000000001</v>
      </c>
      <c r="R160" s="5">
        <v>1.2825348924934277</v>
      </c>
      <c r="S160" s="83">
        <f t="shared" si="150"/>
        <v>98.208200000000005</v>
      </c>
      <c r="T160" s="7">
        <f t="shared" si="178"/>
        <v>56.365558069489111</v>
      </c>
      <c r="U160" s="5">
        <f t="shared" si="179"/>
        <v>13.918797004730765</v>
      </c>
      <c r="V160" s="5">
        <f t="shared" si="180"/>
        <v>11.937496054300963</v>
      </c>
      <c r="W160" s="5">
        <f t="shared" si="181"/>
        <v>7.0798568754951221</v>
      </c>
      <c r="X160" s="5">
        <f t="shared" si="182"/>
        <v>3.5304587600628055</v>
      </c>
      <c r="Y160" s="5">
        <f t="shared" si="183"/>
        <v>3.0436358674733879</v>
      </c>
      <c r="Z160" s="5">
        <f t="shared" si="184"/>
        <v>1.6649322561659821</v>
      </c>
      <c r="AA160" s="5">
        <f t="shared" si="185"/>
        <v>1.9401638559712935</v>
      </c>
      <c r="AB160" s="5">
        <f t="shared" si="186"/>
        <v>0.18460780260711426</v>
      </c>
      <c r="AC160" s="5">
        <f t="shared" si="187"/>
        <v>0.33449345370345857</v>
      </c>
      <c r="AD160" s="8">
        <f t="shared" si="188"/>
        <v>100</v>
      </c>
      <c r="AE160" s="4"/>
      <c r="AF160" s="35">
        <v>6.2249800000000004</v>
      </c>
      <c r="AG160" s="31">
        <v>5.5398399999999999</v>
      </c>
      <c r="AH160" s="31">
        <v>31.432830000000003</v>
      </c>
      <c r="AI160" s="31">
        <v>297.23</v>
      </c>
      <c r="AJ160" s="31">
        <v>690.53</v>
      </c>
      <c r="AK160" s="31">
        <v>45.78</v>
      </c>
      <c r="AL160" s="31">
        <v>327.52</v>
      </c>
      <c r="AM160" s="31">
        <v>193.93974</v>
      </c>
      <c r="AN160" s="31">
        <v>35.25</v>
      </c>
      <c r="AO160" s="32">
        <v>12.72</v>
      </c>
      <c r="AP160" s="31">
        <v>22.88</v>
      </c>
      <c r="AQ160" s="31">
        <v>13.12</v>
      </c>
      <c r="AR160" s="31">
        <v>118.53</v>
      </c>
      <c r="AS160" s="31">
        <v>9.8699999999999992</v>
      </c>
      <c r="AT160" s="31">
        <v>27.583247999999998</v>
      </c>
      <c r="AU160" s="31">
        <v>51.72</v>
      </c>
      <c r="AV160" s="31">
        <v>4.58</v>
      </c>
      <c r="AW160" s="31">
        <v>29.53</v>
      </c>
      <c r="AX160" s="31">
        <v>2.16</v>
      </c>
      <c r="AY160" s="31">
        <f t="shared" si="151"/>
        <v>1926.1406379999999</v>
      </c>
      <c r="AZ160" s="33">
        <f t="shared" si="152"/>
        <v>0.19261406379999998</v>
      </c>
      <c r="BA160" s="33">
        <f t="shared" si="153"/>
        <v>98.400814063799999</v>
      </c>
      <c r="BB160" s="33">
        <f t="shared" si="154"/>
        <v>98.446011056580531</v>
      </c>
      <c r="BC160" s="33">
        <f t="shared" si="155"/>
        <v>99.728545949073961</v>
      </c>
      <c r="BD160" s="51">
        <f t="shared" si="156"/>
        <v>101.02986554907396</v>
      </c>
      <c r="BE160" s="22">
        <f t="shared" si="157"/>
        <v>7.9214487446772281</v>
      </c>
      <c r="BF160" s="20">
        <f t="shared" si="158"/>
        <v>8.0968859266097386</v>
      </c>
      <c r="BG160" s="20">
        <f t="shared" si="159"/>
        <v>48.213413681822232</v>
      </c>
      <c r="BH160" s="20">
        <f t="shared" si="160"/>
        <v>437.26219347493236</v>
      </c>
      <c r="BI160" s="20">
        <f t="shared" si="161"/>
        <v>770.97619193243042</v>
      </c>
      <c r="BJ160" s="20">
        <f t="shared" si="162"/>
        <v>50.065012285012287</v>
      </c>
      <c r="BK160" s="20">
        <f t="shared" si="163"/>
        <v>387.32734992010955</v>
      </c>
      <c r="BL160" s="20">
        <f t="shared" si="164"/>
        <v>261.97385181758386</v>
      </c>
      <c r="BM160" s="20">
        <f t="shared" si="165"/>
        <v>44.765775265733083</v>
      </c>
      <c r="BN160" s="20">
        <f t="shared" si="166"/>
        <v>18.196503132198135</v>
      </c>
      <c r="BO160" s="20">
        <f t="shared" si="167"/>
        <v>30.756075731497418</v>
      </c>
      <c r="BP160" s="20">
        <f t="shared" si="168"/>
        <v>16.42343373304378</v>
      </c>
      <c r="BQ160" s="20">
        <f t="shared" si="169"/>
        <v>147.54147315282239</v>
      </c>
      <c r="BR160" s="20">
        <f t="shared" si="170"/>
        <v>10.632198947825668</v>
      </c>
      <c r="BS160" s="20">
        <f t="shared" si="171"/>
        <v>32.34890887394716</v>
      </c>
      <c r="BT160" s="20">
        <f t="shared" si="172"/>
        <v>63.576963290958432</v>
      </c>
      <c r="BU160" s="20">
        <f t="shared" si="173"/>
        <v>5.211620682819194</v>
      </c>
      <c r="BV160" s="20">
        <f t="shared" si="174"/>
        <v>34.443477537437609</v>
      </c>
      <c r="BW160" s="20">
        <f t="shared" si="175"/>
        <v>2.3777876738226271</v>
      </c>
      <c r="BX160" s="21">
        <f t="shared" si="176"/>
        <v>2378.1105658052825</v>
      </c>
      <c r="BY160" s="23">
        <f t="shared" si="177"/>
        <v>0.23781105658052826</v>
      </c>
    </row>
    <row r="161" spans="1:77" x14ac:dyDescent="0.25">
      <c r="A161" s="190" t="s">
        <v>349</v>
      </c>
      <c r="B161" s="78" t="s">
        <v>236</v>
      </c>
      <c r="C161" s="169" t="s">
        <v>314</v>
      </c>
      <c r="D161" s="74">
        <v>47.119553000000003</v>
      </c>
      <c r="E161" s="74">
        <v>-120.269598</v>
      </c>
      <c r="F161" s="172" t="s">
        <v>321</v>
      </c>
      <c r="G161" s="68" t="s">
        <v>74</v>
      </c>
      <c r="H161" s="7">
        <v>55.322335499999994</v>
      </c>
      <c r="I161" s="5">
        <v>13.683376499999998</v>
      </c>
      <c r="J161" s="5">
        <v>11.674079999999998</v>
      </c>
      <c r="K161" s="5">
        <v>7.0815314999999988</v>
      </c>
      <c r="L161" s="5">
        <v>3.5946839999999995</v>
      </c>
      <c r="M161" s="5">
        <v>2.9763074999999999</v>
      </c>
      <c r="N161" s="5">
        <v>1.8557324999999998</v>
      </c>
      <c r="O161" s="6">
        <v>1.8856814999999998</v>
      </c>
      <c r="P161" s="6">
        <v>0.19687949999999996</v>
      </c>
      <c r="Q161" s="6">
        <v>0.3134595</v>
      </c>
      <c r="R161" s="5">
        <v>1.2513034410843269</v>
      </c>
      <c r="S161" s="83">
        <f t="shared" si="150"/>
        <v>98.584067999999988</v>
      </c>
      <c r="T161" s="7">
        <f t="shared" si="178"/>
        <v>56.116912826117094</v>
      </c>
      <c r="U161" s="5">
        <f t="shared" si="179"/>
        <v>13.879906538245104</v>
      </c>
      <c r="V161" s="5">
        <f t="shared" si="180"/>
        <v>11.841751143805508</v>
      </c>
      <c r="W161" s="5">
        <f t="shared" si="181"/>
        <v>7.1832413123791961</v>
      </c>
      <c r="X161" s="5">
        <f t="shared" si="182"/>
        <v>3.6463133170767512</v>
      </c>
      <c r="Y161" s="5">
        <f t="shared" si="183"/>
        <v>3.0190552696608144</v>
      </c>
      <c r="Z161" s="5">
        <f t="shared" si="184"/>
        <v>1.882385802947389</v>
      </c>
      <c r="AA161" s="5">
        <f t="shared" si="185"/>
        <v>1.9127649510263669</v>
      </c>
      <c r="AB161" s="5">
        <f t="shared" si="186"/>
        <v>0.19970721841180258</v>
      </c>
      <c r="AC161" s="5">
        <f t="shared" si="187"/>
        <v>0.31796162032997061</v>
      </c>
      <c r="AD161" s="8">
        <f t="shared" si="188"/>
        <v>100</v>
      </c>
      <c r="AE161" s="4"/>
      <c r="AF161" s="35">
        <v>6.6407928722000023</v>
      </c>
      <c r="AG161" s="31">
        <v>5.9586047999999998</v>
      </c>
      <c r="AH161" s="31">
        <v>32.243191889999991</v>
      </c>
      <c r="AI161" s="31">
        <v>309.50984999999997</v>
      </c>
      <c r="AJ161" s="31">
        <v>695.35949999999991</v>
      </c>
      <c r="AK161" s="31">
        <v>45.255149999999993</v>
      </c>
      <c r="AL161" s="31">
        <v>326.14259999999996</v>
      </c>
      <c r="AM161" s="31">
        <v>192.41861654999994</v>
      </c>
      <c r="AN161" s="31">
        <v>35.617199999999997</v>
      </c>
      <c r="AO161" s="32">
        <v>12.271049999999999</v>
      </c>
      <c r="AP161" s="31">
        <v>22.692899999999995</v>
      </c>
      <c r="AQ161" s="31">
        <v>12.492149999999999</v>
      </c>
      <c r="AR161" s="31">
        <v>118.10759999999998</v>
      </c>
      <c r="AS161" s="31">
        <v>8.8942499999999995</v>
      </c>
      <c r="AT161" s="31">
        <v>27.426482159999992</v>
      </c>
      <c r="AU161" s="31">
        <v>49.847999999999999</v>
      </c>
      <c r="AV161" s="31">
        <v>5.4068999999999994</v>
      </c>
      <c r="AW161" s="31">
        <v>29.918849999999996</v>
      </c>
      <c r="AX161" s="31">
        <v>1.5677999999999999</v>
      </c>
      <c r="AY161" s="31">
        <f t="shared" si="151"/>
        <v>1937.7714882721998</v>
      </c>
      <c r="AZ161" s="33">
        <f t="shared" si="152"/>
        <v>0.19377714882721997</v>
      </c>
      <c r="BA161" s="33">
        <f t="shared" si="153"/>
        <v>98.777845148827211</v>
      </c>
      <c r="BB161" s="33">
        <f t="shared" si="154"/>
        <v>98.823584173513481</v>
      </c>
      <c r="BC161" s="33">
        <f t="shared" si="155"/>
        <v>100.07488761459781</v>
      </c>
      <c r="BD161" s="51">
        <f t="shared" si="156"/>
        <v>101.37071049459782</v>
      </c>
      <c r="BE161" s="22">
        <f t="shared" si="157"/>
        <v>8.450581425345975</v>
      </c>
      <c r="BF161" s="20">
        <f t="shared" si="158"/>
        <v>8.708941656681283</v>
      </c>
      <c r="BG161" s="20">
        <f t="shared" si="159"/>
        <v>49.456391582143418</v>
      </c>
      <c r="BH161" s="20">
        <f t="shared" si="160"/>
        <v>455.32737581367047</v>
      </c>
      <c r="BI161" s="20">
        <f t="shared" si="161"/>
        <v>776.3683248143293</v>
      </c>
      <c r="BJ161" s="20">
        <f t="shared" si="162"/>
        <v>49.491036275886266</v>
      </c>
      <c r="BK161" s="20">
        <f t="shared" si="163"/>
        <v>385.69842743665828</v>
      </c>
      <c r="BL161" s="20">
        <f t="shared" si="164"/>
        <v>259.91911786111592</v>
      </c>
      <c r="BM161" s="20">
        <f t="shared" si="165"/>
        <v>45.232101299139522</v>
      </c>
      <c r="BN161" s="20">
        <f t="shared" si="166"/>
        <v>17.554260987449677</v>
      </c>
      <c r="BO161" s="20">
        <f t="shared" si="167"/>
        <v>30.504569535283988</v>
      </c>
      <c r="BP161" s="20">
        <f t="shared" si="168"/>
        <v>15.637499825323387</v>
      </c>
      <c r="BQ161" s="20">
        <f t="shared" si="169"/>
        <v>147.01568627810917</v>
      </c>
      <c r="BR161" s="20">
        <f t="shared" si="170"/>
        <v>9.5810978208407747</v>
      </c>
      <c r="BS161" s="20">
        <f t="shared" si="171"/>
        <v>32.165058013718223</v>
      </c>
      <c r="BT161" s="20">
        <f t="shared" si="172"/>
        <v>61.275801742608195</v>
      </c>
      <c r="BU161" s="20">
        <f t="shared" si="173"/>
        <v>6.1525571768417242</v>
      </c>
      <c r="BV161" s="20">
        <f t="shared" si="174"/>
        <v>34.897028036605654</v>
      </c>
      <c r="BW161" s="20">
        <f t="shared" si="175"/>
        <v>1.72587755324959</v>
      </c>
      <c r="BX161" s="21">
        <f t="shared" si="176"/>
        <v>2395.1617351350005</v>
      </c>
      <c r="BY161" s="23">
        <f t="shared" si="177"/>
        <v>0.23951617351350005</v>
      </c>
    </row>
    <row r="162" spans="1:77" s="49" customFormat="1" x14ac:dyDescent="0.25">
      <c r="A162" s="190" t="s">
        <v>350</v>
      </c>
      <c r="B162" s="78" t="s">
        <v>237</v>
      </c>
      <c r="C162" s="169" t="s">
        <v>314</v>
      </c>
      <c r="D162" s="74">
        <v>47.121118000000003</v>
      </c>
      <c r="E162" s="74">
        <v>-120.271674</v>
      </c>
      <c r="F162" s="171" t="s">
        <v>322</v>
      </c>
      <c r="G162" s="68" t="s">
        <v>131</v>
      </c>
      <c r="H162" s="7">
        <v>53.401679999999999</v>
      </c>
      <c r="I162" s="5">
        <v>13.965781499999999</v>
      </c>
      <c r="J162" s="5">
        <v>11.581016999999999</v>
      </c>
      <c r="K162" s="5">
        <v>8.6608889999999992</v>
      </c>
      <c r="L162" s="5">
        <v>4.4792849999999991</v>
      </c>
      <c r="M162" s="5">
        <v>2.8314869999999996</v>
      </c>
      <c r="N162" s="5">
        <v>1.1383634999999999</v>
      </c>
      <c r="O162" s="6">
        <v>1.9175399999999998</v>
      </c>
      <c r="P162" s="6">
        <v>0.19205549999999996</v>
      </c>
      <c r="Q162" s="6">
        <v>0.2819025</v>
      </c>
      <c r="R162" s="5">
        <v>1.370437701020869</v>
      </c>
      <c r="S162" s="83">
        <f t="shared" si="150"/>
        <v>98.450000999999986</v>
      </c>
      <c r="T162" s="7">
        <f t="shared" si="178"/>
        <v>54.242437234713691</v>
      </c>
      <c r="U162" s="5">
        <f t="shared" si="179"/>
        <v>14.185659073787111</v>
      </c>
      <c r="V162" s="5">
        <f t="shared" si="180"/>
        <v>11.763348788589653</v>
      </c>
      <c r="W162" s="5">
        <f t="shared" si="181"/>
        <v>8.7972462285703799</v>
      </c>
      <c r="X162" s="5">
        <f t="shared" si="182"/>
        <v>4.5498069624194306</v>
      </c>
      <c r="Y162" s="5">
        <f t="shared" si="183"/>
        <v>2.8760659941486444</v>
      </c>
      <c r="Z162" s="5">
        <f t="shared" si="184"/>
        <v>1.1562859202002447</v>
      </c>
      <c r="AA162" s="5">
        <f t="shared" si="185"/>
        <v>1.9477297923034049</v>
      </c>
      <c r="AB162" s="5">
        <f t="shared" si="186"/>
        <v>0.19507922605302969</v>
      </c>
      <c r="AC162" s="5">
        <f t="shared" si="187"/>
        <v>0.2863407792144157</v>
      </c>
      <c r="AD162" s="8">
        <f t="shared" si="188"/>
        <v>100</v>
      </c>
      <c r="AE162" s="50"/>
      <c r="AF162" s="35">
        <v>11.254678739500005</v>
      </c>
      <c r="AG162" s="31">
        <v>21.807052799999997</v>
      </c>
      <c r="AH162" s="31">
        <v>38.482356509999995</v>
      </c>
      <c r="AI162" s="31">
        <v>337.89104999999995</v>
      </c>
      <c r="AJ162" s="31">
        <v>466.76219999999995</v>
      </c>
      <c r="AK162" s="31">
        <v>24.974249999999998</v>
      </c>
      <c r="AL162" s="31">
        <v>330.08219999999994</v>
      </c>
      <c r="AM162" s="31">
        <v>160.64239589999994</v>
      </c>
      <c r="AN162" s="31">
        <v>33.074549999999995</v>
      </c>
      <c r="AO162" s="32">
        <v>10.562549999999998</v>
      </c>
      <c r="AP162" s="31">
        <v>20.853749999999998</v>
      </c>
      <c r="AQ162" s="31">
        <v>24.682799999999997</v>
      </c>
      <c r="AR162" s="31">
        <v>115.79609999999998</v>
      </c>
      <c r="AS162" s="31">
        <v>5.3666999999999989</v>
      </c>
      <c r="AT162" s="31">
        <v>18.933323639999994</v>
      </c>
      <c r="AU162" s="31">
        <v>39.566849999999995</v>
      </c>
      <c r="AV162" s="31">
        <v>2.3114999999999997</v>
      </c>
      <c r="AW162" s="31">
        <v>24.341099999999997</v>
      </c>
      <c r="AX162" s="31">
        <v>0.21104999999999996</v>
      </c>
      <c r="AY162" s="31">
        <f t="shared" si="151"/>
        <v>1687.5964575894998</v>
      </c>
      <c r="AZ162" s="33">
        <f t="shared" si="152"/>
        <v>0.16875964575894997</v>
      </c>
      <c r="BA162" s="33">
        <f t="shared" si="153"/>
        <v>98.61876064575894</v>
      </c>
      <c r="BB162" s="33">
        <f t="shared" si="154"/>
        <v>98.662617386316569</v>
      </c>
      <c r="BC162" s="33">
        <f t="shared" si="155"/>
        <v>100.03305508733744</v>
      </c>
      <c r="BD162" s="51">
        <f t="shared" si="156"/>
        <v>101.31854797433745</v>
      </c>
      <c r="BE162" s="22">
        <f t="shared" si="157"/>
        <v>14.321871037779687</v>
      </c>
      <c r="BF162" s="20">
        <f t="shared" si="158"/>
        <v>31.872620674451877</v>
      </c>
      <c r="BG162" s="20">
        <f t="shared" si="159"/>
        <v>59.026367459372715</v>
      </c>
      <c r="BH162" s="20">
        <f t="shared" si="160"/>
        <v>497.07964094656666</v>
      </c>
      <c r="BI162" s="20">
        <f t="shared" si="161"/>
        <v>521.13962245522055</v>
      </c>
      <c r="BJ162" s="20">
        <f t="shared" si="162"/>
        <v>27.311842137592134</v>
      </c>
      <c r="BK162" s="20">
        <f t="shared" si="163"/>
        <v>390.35742483451264</v>
      </c>
      <c r="BL162" s="20">
        <f t="shared" si="164"/>
        <v>216.99579064676598</v>
      </c>
      <c r="BM162" s="20">
        <f t="shared" si="165"/>
        <v>42.003060207524875</v>
      </c>
      <c r="BN162" s="20">
        <f t="shared" si="166"/>
        <v>15.110178786084855</v>
      </c>
      <c r="BO162" s="20">
        <f t="shared" si="167"/>
        <v>28.032321428571429</v>
      </c>
      <c r="BP162" s="20">
        <f t="shared" si="168"/>
        <v>30.897586139174766</v>
      </c>
      <c r="BQ162" s="20">
        <f t="shared" si="169"/>
        <v>144.13842216613122</v>
      </c>
      <c r="BR162" s="20">
        <f t="shared" si="170"/>
        <v>5.7811369902022287</v>
      </c>
      <c r="BS162" s="20">
        <f t="shared" si="171"/>
        <v>22.204504745463964</v>
      </c>
      <c r="BT162" s="20">
        <f t="shared" si="172"/>
        <v>48.63766763319525</v>
      </c>
      <c r="BU162" s="20">
        <f t="shared" si="173"/>
        <v>2.6302753729992498</v>
      </c>
      <c r="BV162" s="20">
        <f t="shared" si="174"/>
        <v>28.391199833610649</v>
      </c>
      <c r="BW162" s="20">
        <f t="shared" si="175"/>
        <v>0.23232967062975249</v>
      </c>
      <c r="BX162" s="21">
        <f t="shared" si="176"/>
        <v>2126.1638631658502</v>
      </c>
      <c r="BY162" s="23">
        <f t="shared" si="177"/>
        <v>0.21261638631658503</v>
      </c>
    </row>
    <row r="163" spans="1:77" s="49" customFormat="1" x14ac:dyDescent="0.25">
      <c r="A163" s="191" t="s">
        <v>351</v>
      </c>
      <c r="B163" s="78" t="s">
        <v>238</v>
      </c>
      <c r="C163" s="169" t="s">
        <v>314</v>
      </c>
      <c r="D163" s="74">
        <v>47.121316</v>
      </c>
      <c r="E163" s="74">
        <v>-120.271838</v>
      </c>
      <c r="F163" s="171" t="s">
        <v>322</v>
      </c>
      <c r="G163" s="68" t="s">
        <v>74</v>
      </c>
      <c r="H163" s="7">
        <v>53.124600000000001</v>
      </c>
      <c r="I163" s="5">
        <v>13.835000000000001</v>
      </c>
      <c r="J163" s="5">
        <v>11.9381</v>
      </c>
      <c r="K163" s="5">
        <v>8.5410000000000004</v>
      </c>
      <c r="L163" s="5">
        <v>4.7580999999999998</v>
      </c>
      <c r="M163" s="5">
        <v>2.7972000000000001</v>
      </c>
      <c r="N163" s="5">
        <v>1.2471000000000001</v>
      </c>
      <c r="O163" s="6">
        <v>1.8863000000000001</v>
      </c>
      <c r="P163" s="6">
        <v>0.19719999999999999</v>
      </c>
      <c r="Q163" s="6">
        <v>0.30890000000000001</v>
      </c>
      <c r="R163" s="5">
        <v>0.94715168153739226</v>
      </c>
      <c r="S163" s="83">
        <f t="shared" si="150"/>
        <v>98.633499999999998</v>
      </c>
      <c r="T163" s="7">
        <f t="shared" ref="T163:T178" si="189">H163/S163*100</f>
        <v>53.860605169643172</v>
      </c>
      <c r="U163" s="5">
        <f t="shared" ref="U163:U177" si="190">I163/S163*100</f>
        <v>14.026674507140068</v>
      </c>
      <c r="V163" s="5">
        <f t="shared" ref="V163:V177" si="191">J163/S163*100</f>
        <v>12.103494248911375</v>
      </c>
      <c r="W163" s="5">
        <f t="shared" ref="W163:W178" si="192">K163/S163*100</f>
        <v>8.6593297409095307</v>
      </c>
      <c r="X163" s="5">
        <f t="shared" ref="X163:X178" si="193">L163/S163*100</f>
        <v>4.8240202365322125</v>
      </c>
      <c r="Y163" s="5">
        <f t="shared" ref="Y163:Y177" si="194">M163/S163*100</f>
        <v>2.8359533018700542</v>
      </c>
      <c r="Z163" s="5">
        <f t="shared" ref="Z163:Z178" si="195">N163/S163*100</f>
        <v>1.2643777215651884</v>
      </c>
      <c r="AA163" s="5">
        <f t="shared" ref="AA163:AA178" si="196">O163/S163*100</f>
        <v>1.912433402444403</v>
      </c>
      <c r="AB163" s="5">
        <f t="shared" ref="AB163:AB178" si="197">P163/S163*100</f>
        <v>0.1999320717606087</v>
      </c>
      <c r="AC163" s="5">
        <f t="shared" ref="AC163:AC178" si="198">Q163/S163*100</f>
        <v>0.31317959922338762</v>
      </c>
      <c r="AD163" s="8">
        <f t="shared" ref="AD163:AD178" si="199">S163/S163*100</f>
        <v>100</v>
      </c>
      <c r="AE163" s="50"/>
      <c r="AF163" s="35">
        <v>13.743864000000002</v>
      </c>
      <c r="AG163" s="31">
        <v>34.007040000000003</v>
      </c>
      <c r="AH163" s="31">
        <v>39.232205999999998</v>
      </c>
      <c r="AI163" s="31">
        <v>313.62</v>
      </c>
      <c r="AJ163" s="31">
        <v>478.9</v>
      </c>
      <c r="AK163" s="31">
        <v>25.5</v>
      </c>
      <c r="AL163" s="31">
        <v>311.33999999999997</v>
      </c>
      <c r="AM163" s="31">
        <v>165.45335</v>
      </c>
      <c r="AN163" s="31">
        <v>34.56</v>
      </c>
      <c r="AO163" s="32">
        <v>11.1</v>
      </c>
      <c r="AP163" s="31">
        <v>21.79</v>
      </c>
      <c r="AQ163" s="31">
        <v>28.54</v>
      </c>
      <c r="AR163" s="31">
        <v>115.2</v>
      </c>
      <c r="AS163" s="31">
        <v>5.42</v>
      </c>
      <c r="AT163" s="31">
        <v>21.080135999999996</v>
      </c>
      <c r="AU163" s="31">
        <v>40.03</v>
      </c>
      <c r="AV163" s="31">
        <v>2.4900000000000002</v>
      </c>
      <c r="AW163" s="31">
        <v>24.15</v>
      </c>
      <c r="AX163" s="31">
        <v>1.76</v>
      </c>
      <c r="AY163" s="31">
        <f t="shared" si="151"/>
        <v>1687.916596</v>
      </c>
      <c r="AZ163" s="33">
        <f t="shared" si="152"/>
        <v>0.1687916596</v>
      </c>
      <c r="BA163" s="33">
        <f t="shared" si="153"/>
        <v>98.802291659600002</v>
      </c>
      <c r="BB163" s="33">
        <f t="shared" si="154"/>
        <v>98.845889786349574</v>
      </c>
      <c r="BC163" s="33">
        <f t="shared" si="155"/>
        <v>99.793041467886965</v>
      </c>
      <c r="BD163" s="51">
        <f t="shared" si="156"/>
        <v>101.11817056788696</v>
      </c>
      <c r="BE163" s="22">
        <f t="shared" si="157"/>
        <v>17.489423938681661</v>
      </c>
      <c r="BF163" s="20">
        <f t="shared" si="158"/>
        <v>49.703804366489734</v>
      </c>
      <c r="BG163" s="20">
        <f t="shared" si="159"/>
        <v>60.176528092712871</v>
      </c>
      <c r="BH163" s="20">
        <f t="shared" si="160"/>
        <v>461.37391621844461</v>
      </c>
      <c r="BI163" s="20">
        <f t="shared" si="161"/>
        <v>534.69146643366821</v>
      </c>
      <c r="BJ163" s="20">
        <f t="shared" si="162"/>
        <v>27.886802386802387</v>
      </c>
      <c r="BK163" s="20">
        <f t="shared" si="163"/>
        <v>368.19277333942023</v>
      </c>
      <c r="BL163" s="20">
        <f t="shared" si="164"/>
        <v>223.49442871080905</v>
      </c>
      <c r="BM163" s="20">
        <f t="shared" si="165"/>
        <v>43.889509026488952</v>
      </c>
      <c r="BN163" s="20">
        <f t="shared" si="166"/>
        <v>15.879023959701202</v>
      </c>
      <c r="BO163" s="20">
        <f t="shared" si="167"/>
        <v>29.290860585197937</v>
      </c>
      <c r="BP163" s="20">
        <f t="shared" si="168"/>
        <v>35.725975513801025</v>
      </c>
      <c r="BQ163" s="20">
        <f t="shared" si="169"/>
        <v>143.39642037631941</v>
      </c>
      <c r="BR163" s="20">
        <f t="shared" si="170"/>
        <v>5.8385530189680974</v>
      </c>
      <c r="BS163" s="20">
        <f t="shared" si="171"/>
        <v>24.722229902526813</v>
      </c>
      <c r="BT163" s="20">
        <f t="shared" si="172"/>
        <v>49.206996143408084</v>
      </c>
      <c r="BU163" s="20">
        <f t="shared" si="173"/>
        <v>2.8333920306156752</v>
      </c>
      <c r="BV163" s="20">
        <f t="shared" si="174"/>
        <v>28.16830282861897</v>
      </c>
      <c r="BW163" s="20">
        <f t="shared" si="175"/>
        <v>1.9374566231147332</v>
      </c>
      <c r="BX163" s="21">
        <f t="shared" si="176"/>
        <v>2123.8978634957898</v>
      </c>
      <c r="BY163" s="23">
        <f t="shared" si="177"/>
        <v>0.21238978634957897</v>
      </c>
    </row>
    <row r="164" spans="1:77" x14ac:dyDescent="0.25">
      <c r="A164" s="191" t="s">
        <v>491</v>
      </c>
      <c r="B164" s="78" t="s">
        <v>239</v>
      </c>
      <c r="C164" s="169" t="s">
        <v>267</v>
      </c>
      <c r="D164" s="74">
        <v>47.094146000000002</v>
      </c>
      <c r="E164" s="74">
        <v>-120.289708</v>
      </c>
      <c r="F164" s="172" t="s">
        <v>321</v>
      </c>
      <c r="G164" s="68" t="s">
        <v>131</v>
      </c>
      <c r="H164" s="7">
        <v>55.278316499999995</v>
      </c>
      <c r="I164" s="5">
        <v>13.889401499999998</v>
      </c>
      <c r="J164" s="5">
        <v>11.601116999999999</v>
      </c>
      <c r="K164" s="5">
        <v>6.7045559999999993</v>
      </c>
      <c r="L164" s="5">
        <v>3.3166004999999998</v>
      </c>
      <c r="M164" s="5">
        <v>2.9775134999999997</v>
      </c>
      <c r="N164" s="5">
        <v>1.8077939999999997</v>
      </c>
      <c r="O164" s="6">
        <v>1.9256804999999997</v>
      </c>
      <c r="P164" s="6">
        <v>0.17577449999999997</v>
      </c>
      <c r="Q164" s="6">
        <v>0.30391199999999996</v>
      </c>
      <c r="R164" s="5">
        <v>1.8852592231434036</v>
      </c>
      <c r="S164" s="83">
        <f t="shared" si="150"/>
        <v>97.980665999999985</v>
      </c>
      <c r="T164" s="7">
        <f t="shared" si="189"/>
        <v>56.41757578990125</v>
      </c>
      <c r="U164" s="5">
        <f t="shared" si="190"/>
        <v>14.175655327756193</v>
      </c>
      <c r="V164" s="5">
        <f t="shared" si="191"/>
        <v>11.840210394160824</v>
      </c>
      <c r="W164" s="5">
        <f t="shared" si="192"/>
        <v>6.842733647064617</v>
      </c>
      <c r="X164" s="5">
        <f t="shared" si="193"/>
        <v>3.3849540275629484</v>
      </c>
      <c r="Y164" s="5">
        <f t="shared" si="194"/>
        <v>3.0388786089696516</v>
      </c>
      <c r="Z164" s="5">
        <f t="shared" si="195"/>
        <v>1.8450517574559047</v>
      </c>
      <c r="AA164" s="5">
        <f t="shared" si="196"/>
        <v>1.9653678410391697</v>
      </c>
      <c r="AB164" s="5">
        <f t="shared" si="197"/>
        <v>0.17939712718425491</v>
      </c>
      <c r="AC164" s="5">
        <f t="shared" si="198"/>
        <v>0.31017547890519542</v>
      </c>
      <c r="AD164" s="8">
        <f t="shared" si="199"/>
        <v>100</v>
      </c>
      <c r="AE164" s="4"/>
      <c r="AF164" s="35">
        <v>7.8054606560000028</v>
      </c>
      <c r="AG164" s="31">
        <v>7.2861696</v>
      </c>
      <c r="AH164" s="31">
        <v>31.398539639999996</v>
      </c>
      <c r="AI164" s="31">
        <v>264.88784999999996</v>
      </c>
      <c r="AJ164" s="31">
        <v>783.25679999999988</v>
      </c>
      <c r="AK164" s="31">
        <v>51.254999999999995</v>
      </c>
      <c r="AL164" s="31">
        <v>321.75074999999993</v>
      </c>
      <c r="AM164" s="31">
        <v>194.10695624999997</v>
      </c>
      <c r="AN164" s="31">
        <v>38.270399999999995</v>
      </c>
      <c r="AO164" s="32">
        <v>12.5223</v>
      </c>
      <c r="AP164" s="31">
        <v>22.331099999999996</v>
      </c>
      <c r="AQ164" s="31">
        <v>15.758399999999998</v>
      </c>
      <c r="AR164" s="31">
        <v>116.13779999999998</v>
      </c>
      <c r="AS164" s="31">
        <v>9.939449999999999</v>
      </c>
      <c r="AT164" s="31">
        <v>29.131428479999997</v>
      </c>
      <c r="AU164" s="31">
        <v>51.757499999999993</v>
      </c>
      <c r="AV164" s="31">
        <v>5.2360499999999996</v>
      </c>
      <c r="AW164" s="31">
        <v>30.15</v>
      </c>
      <c r="AX164" s="31">
        <v>1.9496999999999998</v>
      </c>
      <c r="AY164" s="31">
        <f t="shared" si="151"/>
        <v>1994.931654626</v>
      </c>
      <c r="AZ164" s="33">
        <f t="shared" si="152"/>
        <v>0.19949316546259999</v>
      </c>
      <c r="BA164" s="33">
        <f t="shared" si="153"/>
        <v>98.180159165462584</v>
      </c>
      <c r="BB164" s="33">
        <f t="shared" si="154"/>
        <v>98.225093707430815</v>
      </c>
      <c r="BC164" s="33">
        <f t="shared" si="155"/>
        <v>100.11035293057422</v>
      </c>
      <c r="BD164" s="51">
        <f t="shared" si="156"/>
        <v>101.39807691757423</v>
      </c>
      <c r="BE164" s="22">
        <f t="shared" si="157"/>
        <v>9.9326514326309017</v>
      </c>
      <c r="BF164" s="20">
        <f t="shared" si="158"/>
        <v>10.649275808169859</v>
      </c>
      <c r="BG164" s="20">
        <f t="shared" si="159"/>
        <v>48.160817230532956</v>
      </c>
      <c r="BH164" s="20">
        <f t="shared" si="160"/>
        <v>389.68287964155314</v>
      </c>
      <c r="BI164" s="20">
        <f t="shared" si="161"/>
        <v>874.50558986456952</v>
      </c>
      <c r="BJ164" s="20">
        <f t="shared" si="162"/>
        <v>56.052472797472788</v>
      </c>
      <c r="BK164" s="20">
        <f t="shared" si="163"/>
        <v>380.50459615384608</v>
      </c>
      <c r="BL164" s="20">
        <f t="shared" si="164"/>
        <v>262.19972757207847</v>
      </c>
      <c r="BM164" s="20">
        <f t="shared" si="165"/>
        <v>48.601535481693936</v>
      </c>
      <c r="BN164" s="20">
        <f t="shared" si="166"/>
        <v>17.913684840591564</v>
      </c>
      <c r="BO164" s="20">
        <f t="shared" si="167"/>
        <v>30.018225645438896</v>
      </c>
      <c r="BP164" s="20">
        <f t="shared" si="168"/>
        <v>19.726146199603434</v>
      </c>
      <c r="BQ164" s="20">
        <f t="shared" si="169"/>
        <v>144.56375686094535</v>
      </c>
      <c r="BR164" s="20">
        <f t="shared" si="170"/>
        <v>10.707012141029972</v>
      </c>
      <c r="BS164" s="20">
        <f t="shared" si="171"/>
        <v>34.164574283181913</v>
      </c>
      <c r="BT164" s="20">
        <f t="shared" si="172"/>
        <v>63.623060277103257</v>
      </c>
      <c r="BU164" s="20">
        <f t="shared" si="173"/>
        <v>5.9581455188374317</v>
      </c>
      <c r="BV164" s="20">
        <f t="shared" si="174"/>
        <v>35.166638935108153</v>
      </c>
      <c r="BW164" s="20">
        <f t="shared" si="175"/>
        <v>2.1462836239129515</v>
      </c>
      <c r="BX164" s="21">
        <f t="shared" si="176"/>
        <v>2444.2770743083011</v>
      </c>
      <c r="BY164" s="23">
        <f t="shared" si="177"/>
        <v>0.24442770743083012</v>
      </c>
    </row>
    <row r="165" spans="1:77" x14ac:dyDescent="0.25">
      <c r="A165" s="191" t="s">
        <v>328</v>
      </c>
      <c r="B165" s="78" t="s">
        <v>240</v>
      </c>
      <c r="C165" s="169" t="s">
        <v>280</v>
      </c>
      <c r="D165" s="74">
        <v>47.123600000000003</v>
      </c>
      <c r="E165" s="74">
        <v>-120.354034</v>
      </c>
      <c r="F165" s="171" t="s">
        <v>322</v>
      </c>
      <c r="G165" s="68" t="s">
        <v>74</v>
      </c>
      <c r="H165" s="7">
        <v>53.5289</v>
      </c>
      <c r="I165" s="5">
        <v>13.914</v>
      </c>
      <c r="J165" s="5">
        <v>12.0738</v>
      </c>
      <c r="K165" s="5">
        <v>8.5990000000000002</v>
      </c>
      <c r="L165" s="5">
        <v>4.681</v>
      </c>
      <c r="M165" s="5">
        <v>2.8439999999999999</v>
      </c>
      <c r="N165" s="5">
        <v>1.2060999999999999</v>
      </c>
      <c r="O165" s="6">
        <v>1.9152</v>
      </c>
      <c r="P165" s="6">
        <v>0.20300000000000001</v>
      </c>
      <c r="Q165" s="6">
        <v>0.28000000000000003</v>
      </c>
      <c r="R165" s="5">
        <v>0.47619047619053312</v>
      </c>
      <c r="S165" s="83">
        <f t="shared" si="150"/>
        <v>99.245000000000005</v>
      </c>
      <c r="T165" s="7">
        <f t="shared" si="189"/>
        <v>53.936117688548535</v>
      </c>
      <c r="U165" s="5">
        <f t="shared" si="190"/>
        <v>14.019849866492015</v>
      </c>
      <c r="V165" s="5">
        <f t="shared" si="191"/>
        <v>12.165650662501889</v>
      </c>
      <c r="W165" s="5">
        <f t="shared" si="192"/>
        <v>8.6644163433926149</v>
      </c>
      <c r="X165" s="5">
        <f t="shared" si="193"/>
        <v>4.7166104085848159</v>
      </c>
      <c r="Y165" s="5">
        <f t="shared" si="194"/>
        <v>2.8656355483903466</v>
      </c>
      <c r="Z165" s="5">
        <f t="shared" si="195"/>
        <v>1.215275328731926</v>
      </c>
      <c r="AA165" s="5">
        <f t="shared" si="196"/>
        <v>1.9297697617008411</v>
      </c>
      <c r="AB165" s="5">
        <f t="shared" si="197"/>
        <v>0.20454430953700439</v>
      </c>
      <c r="AC165" s="5">
        <f t="shared" si="198"/>
        <v>0.28213008212000606</v>
      </c>
      <c r="AD165" s="8">
        <f t="shared" si="199"/>
        <v>100</v>
      </c>
      <c r="AE165" s="4"/>
      <c r="AF165" s="35">
        <v>10.557748</v>
      </c>
      <c r="AG165" s="31">
        <v>22.968319999999999</v>
      </c>
      <c r="AH165" s="31">
        <v>38.21246</v>
      </c>
      <c r="AI165" s="31">
        <v>334.57</v>
      </c>
      <c r="AJ165" s="31">
        <v>476.17</v>
      </c>
      <c r="AK165" s="31">
        <v>26.31</v>
      </c>
      <c r="AL165" s="31">
        <v>321.14999999999998</v>
      </c>
      <c r="AM165" s="31">
        <v>161.02535999999998</v>
      </c>
      <c r="AN165" s="31">
        <v>32.99</v>
      </c>
      <c r="AO165" s="32">
        <v>10.76</v>
      </c>
      <c r="AP165" s="31">
        <v>20.78</v>
      </c>
      <c r="AQ165" s="31">
        <v>26.84</v>
      </c>
      <c r="AR165" s="31">
        <v>115.72</v>
      </c>
      <c r="AS165" s="31">
        <v>6.51</v>
      </c>
      <c r="AT165" s="31">
        <v>17.812871999999999</v>
      </c>
      <c r="AU165" s="31">
        <v>34.92</v>
      </c>
      <c r="AV165" s="31">
        <v>2.76</v>
      </c>
      <c r="AW165" s="31">
        <v>23.72</v>
      </c>
      <c r="AX165" s="31">
        <v>0.79</v>
      </c>
      <c r="AY165" s="31">
        <f t="shared" si="151"/>
        <v>1684.5667600000002</v>
      </c>
      <c r="AZ165" s="33">
        <f t="shared" si="152"/>
        <v>0.16845667600000003</v>
      </c>
      <c r="BA165" s="33">
        <f t="shared" si="153"/>
        <v>99.41345667600001</v>
      </c>
      <c r="BB165" s="33">
        <f t="shared" si="154"/>
        <v>99.457090343279162</v>
      </c>
      <c r="BC165" s="33">
        <f t="shared" si="155"/>
        <v>99.933280819469701</v>
      </c>
      <c r="BD165" s="51">
        <f t="shared" si="156"/>
        <v>101.2734726194697</v>
      </c>
      <c r="BE165" s="22">
        <f t="shared" si="157"/>
        <v>13.435008568897974</v>
      </c>
      <c r="BF165" s="20">
        <f t="shared" si="158"/>
        <v>33.569898582967923</v>
      </c>
      <c r="BG165" s="20">
        <f t="shared" si="159"/>
        <v>58.61238526025447</v>
      </c>
      <c r="BH165" s="20">
        <f t="shared" si="160"/>
        <v>492.19396450865696</v>
      </c>
      <c r="BI165" s="20">
        <f t="shared" si="161"/>
        <v>531.64342362021262</v>
      </c>
      <c r="BJ165" s="20">
        <f t="shared" si="162"/>
        <v>28.77261846261846</v>
      </c>
      <c r="BK165" s="20">
        <f t="shared" si="163"/>
        <v>379.79414517233505</v>
      </c>
      <c r="BL165" s="20">
        <f t="shared" si="164"/>
        <v>217.51309865380398</v>
      </c>
      <c r="BM165" s="20">
        <f t="shared" si="165"/>
        <v>41.895685844440692</v>
      </c>
      <c r="BN165" s="20">
        <f t="shared" si="166"/>
        <v>15.392639442016661</v>
      </c>
      <c r="BO165" s="20">
        <f t="shared" si="167"/>
        <v>27.933184165232362</v>
      </c>
      <c r="BP165" s="20">
        <f t="shared" si="168"/>
        <v>33.597939130708461</v>
      </c>
      <c r="BQ165" s="20">
        <f t="shared" si="169"/>
        <v>144.04369588496252</v>
      </c>
      <c r="BR165" s="20">
        <f t="shared" si="170"/>
        <v>7.0127269655871425</v>
      </c>
      <c r="BS165" s="20">
        <f t="shared" si="171"/>
        <v>20.890468486933983</v>
      </c>
      <c r="BT165" s="20">
        <f t="shared" si="172"/>
        <v>42.925513498071702</v>
      </c>
      <c r="BU165" s="20">
        <f t="shared" si="173"/>
        <v>3.1406273110438807</v>
      </c>
      <c r="BV165" s="20">
        <f t="shared" si="174"/>
        <v>27.666755407653909</v>
      </c>
      <c r="BW165" s="20">
        <f t="shared" si="175"/>
        <v>0.86965382514809053</v>
      </c>
      <c r="BX165" s="21">
        <f t="shared" si="176"/>
        <v>2120.9034327915465</v>
      </c>
      <c r="BY165" s="23">
        <f t="shared" si="177"/>
        <v>0.21209034327915466</v>
      </c>
    </row>
    <row r="166" spans="1:77" x14ac:dyDescent="0.25">
      <c r="A166" s="191" t="s">
        <v>335</v>
      </c>
      <c r="B166" s="78" t="s">
        <v>241</v>
      </c>
      <c r="C166" s="169" t="s">
        <v>280</v>
      </c>
      <c r="D166" s="74">
        <v>47.123938000000003</v>
      </c>
      <c r="E166" s="74">
        <v>-120.353517</v>
      </c>
      <c r="F166" s="171" t="s">
        <v>322</v>
      </c>
      <c r="G166" s="68" t="s">
        <v>74</v>
      </c>
      <c r="H166" s="7">
        <v>53.457700000000003</v>
      </c>
      <c r="I166" s="5">
        <v>13.9206</v>
      </c>
      <c r="J166" s="5">
        <v>12.126099999999999</v>
      </c>
      <c r="K166" s="5">
        <v>8.6239000000000008</v>
      </c>
      <c r="L166" s="5">
        <v>4.8602999999999996</v>
      </c>
      <c r="M166" s="5">
        <v>2.7997999999999998</v>
      </c>
      <c r="N166" s="5">
        <v>1.2055</v>
      </c>
      <c r="O166" s="6">
        <v>1.8872</v>
      </c>
      <c r="P166" s="6">
        <v>0.2016</v>
      </c>
      <c r="Q166" s="6">
        <v>0.27760000000000001</v>
      </c>
      <c r="R166" s="5">
        <v>0.49393803322860463</v>
      </c>
      <c r="S166" s="83">
        <f t="shared" si="150"/>
        <v>99.360300000000009</v>
      </c>
      <c r="T166" s="7">
        <f t="shared" si="189"/>
        <v>53.80187056601077</v>
      </c>
      <c r="U166" s="5">
        <f t="shared" si="190"/>
        <v>14.010223399083941</v>
      </c>
      <c r="V166" s="5">
        <f t="shared" si="191"/>
        <v>12.204170075976016</v>
      </c>
      <c r="W166" s="5">
        <f t="shared" si="192"/>
        <v>8.6794222642242431</v>
      </c>
      <c r="X166" s="5">
        <f t="shared" si="193"/>
        <v>4.8915915108951955</v>
      </c>
      <c r="Y166" s="5">
        <f t="shared" si="194"/>
        <v>2.8178256305586835</v>
      </c>
      <c r="Z166" s="5">
        <f t="shared" si="195"/>
        <v>1.2132612321017548</v>
      </c>
      <c r="AA166" s="5">
        <f t="shared" si="196"/>
        <v>1.8993501428639001</v>
      </c>
      <c r="AB166" s="5">
        <f t="shared" si="197"/>
        <v>0.20289793811009024</v>
      </c>
      <c r="AC166" s="5">
        <f t="shared" si="198"/>
        <v>0.27938724017540206</v>
      </c>
      <c r="AD166" s="8">
        <f t="shared" si="199"/>
        <v>100</v>
      </c>
      <c r="AE166" s="4"/>
      <c r="AF166" s="35">
        <v>10.554792000000001</v>
      </c>
      <c r="AG166" s="31">
        <v>22.691839999999999</v>
      </c>
      <c r="AH166" s="31">
        <v>38.515022000000002</v>
      </c>
      <c r="AI166" s="31">
        <v>334.62</v>
      </c>
      <c r="AJ166" s="31">
        <v>457.3</v>
      </c>
      <c r="AK166" s="31">
        <v>26.6</v>
      </c>
      <c r="AL166" s="31">
        <v>320.13</v>
      </c>
      <c r="AM166" s="31">
        <v>158.47433999999998</v>
      </c>
      <c r="AN166" s="31">
        <v>33.08</v>
      </c>
      <c r="AO166" s="32">
        <v>11.03</v>
      </c>
      <c r="AP166" s="31">
        <v>21.81</v>
      </c>
      <c r="AQ166" s="31">
        <v>22.84</v>
      </c>
      <c r="AR166" s="31">
        <v>114.06</v>
      </c>
      <c r="AS166" s="31">
        <v>5.53</v>
      </c>
      <c r="AT166" s="31">
        <v>22.232056</v>
      </c>
      <c r="AU166" s="31">
        <v>38.76</v>
      </c>
      <c r="AV166" s="31">
        <v>2.39</v>
      </c>
      <c r="AW166" s="31">
        <v>22.62</v>
      </c>
      <c r="AX166" s="31">
        <v>1.0900000000000001</v>
      </c>
      <c r="AY166" s="31">
        <f t="shared" si="151"/>
        <v>1664.3280499999996</v>
      </c>
      <c r="AZ166" s="33">
        <f t="shared" si="152"/>
        <v>0.16643280499999996</v>
      </c>
      <c r="BA166" s="33">
        <f t="shared" si="153"/>
        <v>99.526732805000009</v>
      </c>
      <c r="BB166" s="33">
        <f t="shared" si="154"/>
        <v>99.570091504965987</v>
      </c>
      <c r="BC166" s="33">
        <f t="shared" si="155"/>
        <v>100.06402953819459</v>
      </c>
      <c r="BD166" s="51">
        <f t="shared" si="156"/>
        <v>101.41002663819459</v>
      </c>
      <c r="BE166" s="22">
        <f t="shared" si="157"/>
        <v>13.431246982115484</v>
      </c>
      <c r="BF166" s="20">
        <f t="shared" si="158"/>
        <v>33.165802612508656</v>
      </c>
      <c r="BG166" s="20">
        <f t="shared" si="159"/>
        <v>59.076471595159717</v>
      </c>
      <c r="BH166" s="20">
        <f t="shared" si="160"/>
        <v>492.26752070982695</v>
      </c>
      <c r="BI166" s="20">
        <f t="shared" si="161"/>
        <v>510.57508373379937</v>
      </c>
      <c r="BJ166" s="20">
        <f t="shared" si="162"/>
        <v>29.089762489762492</v>
      </c>
      <c r="BK166" s="20">
        <f t="shared" si="163"/>
        <v>378.58788632732256</v>
      </c>
      <c r="BL166" s="20">
        <f t="shared" si="164"/>
        <v>214.06718016663012</v>
      </c>
      <c r="BM166" s="20">
        <f t="shared" si="165"/>
        <v>42.009981440863839</v>
      </c>
      <c r="BN166" s="20">
        <f t="shared" si="166"/>
        <v>15.778885970766149</v>
      </c>
      <c r="BO166" s="20">
        <f t="shared" si="167"/>
        <v>29.317745266781412</v>
      </c>
      <c r="BP166" s="20">
        <f t="shared" si="168"/>
        <v>28.590794699902432</v>
      </c>
      <c r="BQ166" s="20">
        <f t="shared" si="169"/>
        <v>141.97739329967874</v>
      </c>
      <c r="BR166" s="20">
        <f t="shared" si="170"/>
        <v>5.9570476374342398</v>
      </c>
      <c r="BS166" s="20">
        <f t="shared" si="171"/>
        <v>26.073171427255058</v>
      </c>
      <c r="BT166" s="20">
        <f t="shared" si="172"/>
        <v>47.645844879302949</v>
      </c>
      <c r="BU166" s="20">
        <f t="shared" si="173"/>
        <v>2.7196011860126363</v>
      </c>
      <c r="BV166" s="20">
        <f t="shared" si="174"/>
        <v>26.383727121464229</v>
      </c>
      <c r="BW166" s="20">
        <f t="shared" si="175"/>
        <v>1.1999021131790111</v>
      </c>
      <c r="BX166" s="21">
        <f t="shared" si="176"/>
        <v>2097.9150496597667</v>
      </c>
      <c r="BY166" s="23">
        <f t="shared" si="177"/>
        <v>0.20979150496597668</v>
      </c>
    </row>
    <row r="167" spans="1:77" x14ac:dyDescent="0.25">
      <c r="A167" s="191" t="s">
        <v>329</v>
      </c>
      <c r="B167" s="78" t="s">
        <v>242</v>
      </c>
      <c r="C167" s="169" t="s">
        <v>280</v>
      </c>
      <c r="D167" s="74">
        <v>47.123536999999999</v>
      </c>
      <c r="E167" s="74">
        <v>-120.35425499999999</v>
      </c>
      <c r="F167" s="171" t="s">
        <v>322</v>
      </c>
      <c r="G167" s="68" t="s">
        <v>73</v>
      </c>
      <c r="H167" s="7">
        <v>53.325433000000004</v>
      </c>
      <c r="I167" s="5">
        <v>13.846817999999999</v>
      </c>
      <c r="J167" s="5">
        <v>12.2577035</v>
      </c>
      <c r="K167" s="5">
        <v>8.6141130000000015</v>
      </c>
      <c r="L167" s="5">
        <v>4.8320185000000002</v>
      </c>
      <c r="M167" s="5">
        <v>2.7837114999999999</v>
      </c>
      <c r="N167" s="5">
        <v>1.2094225000000001</v>
      </c>
      <c r="O167" s="6">
        <v>1.8784604999999999</v>
      </c>
      <c r="P167" s="6">
        <v>0.20248249999999998</v>
      </c>
      <c r="Q167" s="6">
        <v>0.27641100000000002</v>
      </c>
      <c r="R167" s="5">
        <v>0.57692307692278488</v>
      </c>
      <c r="S167" s="83">
        <f t="shared" si="150"/>
        <v>99.226574000000014</v>
      </c>
      <c r="T167" s="7">
        <f t="shared" si="189"/>
        <v>53.741080489184277</v>
      </c>
      <c r="U167" s="5">
        <f t="shared" si="190"/>
        <v>13.95474764653267</v>
      </c>
      <c r="V167" s="5">
        <f t="shared" si="191"/>
        <v>12.353246721992033</v>
      </c>
      <c r="W167" s="5">
        <f t="shared" si="192"/>
        <v>8.6812560917401029</v>
      </c>
      <c r="X167" s="5">
        <f t="shared" si="193"/>
        <v>4.8696818858222395</v>
      </c>
      <c r="Y167" s="5">
        <f t="shared" si="194"/>
        <v>2.805409264659283</v>
      </c>
      <c r="Z167" s="5">
        <f t="shared" si="195"/>
        <v>1.2188493981461055</v>
      </c>
      <c r="AA167" s="5">
        <f t="shared" si="196"/>
        <v>1.8931022449691748</v>
      </c>
      <c r="AB167" s="5">
        <f t="shared" si="197"/>
        <v>0.20406075896563752</v>
      </c>
      <c r="AC167" s="5">
        <f t="shared" si="198"/>
        <v>0.2785654979884723</v>
      </c>
      <c r="AD167" s="8">
        <f t="shared" si="199"/>
        <v>100</v>
      </c>
      <c r="AE167" s="4"/>
      <c r="AF167" s="35">
        <v>11.153933786300001</v>
      </c>
      <c r="AG167" s="31">
        <v>22.639513600000001</v>
      </c>
      <c r="AH167" s="31">
        <v>38.077147549999999</v>
      </c>
      <c r="AI167" s="31">
        <v>331.43450000000001</v>
      </c>
      <c r="AJ167" s="31">
        <v>448.16790000000003</v>
      </c>
      <c r="AK167" s="31">
        <v>26.258050000000001</v>
      </c>
      <c r="AL167" s="31">
        <v>317.34530000000001</v>
      </c>
      <c r="AM167" s="31">
        <v>157.14542450000002</v>
      </c>
      <c r="AN167" s="31">
        <v>32.854900000000001</v>
      </c>
      <c r="AO167" s="32">
        <v>10.4475</v>
      </c>
      <c r="AP167" s="31">
        <v>19.71095</v>
      </c>
      <c r="AQ167" s="31">
        <v>24.377500000000001</v>
      </c>
      <c r="AR167" s="31">
        <v>114.21605000000001</v>
      </c>
      <c r="AS167" s="31">
        <v>5.1938999999999993</v>
      </c>
      <c r="AT167" s="31">
        <v>19.588923199999996</v>
      </c>
      <c r="AU167" s="31">
        <v>39.5015</v>
      </c>
      <c r="AV167" s="31">
        <v>2.9352500000000004</v>
      </c>
      <c r="AW167" s="31">
        <v>21.641249999999999</v>
      </c>
      <c r="AX167" s="31">
        <v>0</v>
      </c>
      <c r="AY167" s="31">
        <f t="shared" si="151"/>
        <v>1642.6894926363</v>
      </c>
      <c r="AZ167" s="33">
        <f t="shared" si="152"/>
        <v>0.16426894926363</v>
      </c>
      <c r="BA167" s="33">
        <f t="shared" si="153"/>
        <v>99.390842949263643</v>
      </c>
      <c r="BB167" s="33">
        <f t="shared" si="154"/>
        <v>99.433723152209168</v>
      </c>
      <c r="BC167" s="33">
        <f t="shared" si="155"/>
        <v>100.01064622913195</v>
      </c>
      <c r="BD167" s="51">
        <f t="shared" si="156"/>
        <v>101.37125131763194</v>
      </c>
      <c r="BE167" s="22">
        <f t="shared" si="157"/>
        <v>14.193670467969223</v>
      </c>
      <c r="BF167" s="20">
        <f t="shared" si="158"/>
        <v>33.089323708469884</v>
      </c>
      <c r="BG167" s="20">
        <f t="shared" si="159"/>
        <v>58.404835538255185</v>
      </c>
      <c r="BH167" s="20">
        <f t="shared" si="160"/>
        <v>487.58125513328895</v>
      </c>
      <c r="BI167" s="20">
        <f t="shared" si="161"/>
        <v>500.37910139799044</v>
      </c>
      <c r="BJ167" s="20">
        <f t="shared" si="162"/>
        <v>28.715805937755938</v>
      </c>
      <c r="BK167" s="20">
        <f t="shared" si="163"/>
        <v>375.29468141976719</v>
      </c>
      <c r="BL167" s="20">
        <f t="shared" si="164"/>
        <v>212.27208075959223</v>
      </c>
      <c r="BM167" s="20">
        <f t="shared" si="165"/>
        <v>41.724115454698833</v>
      </c>
      <c r="BN167" s="20">
        <f t="shared" si="166"/>
        <v>14.945594848556604</v>
      </c>
      <c r="BO167" s="20">
        <f t="shared" si="167"/>
        <v>26.496130722891568</v>
      </c>
      <c r="BP167" s="20">
        <f t="shared" si="168"/>
        <v>30.515415840493503</v>
      </c>
      <c r="BQ167" s="20">
        <f t="shared" si="169"/>
        <v>142.17163819030137</v>
      </c>
      <c r="BR167" s="20">
        <f t="shared" si="170"/>
        <v>5.594992716829962</v>
      </c>
      <c r="BS167" s="20">
        <f t="shared" si="171"/>
        <v>22.973374692333163</v>
      </c>
      <c r="BT167" s="20">
        <f t="shared" si="172"/>
        <v>48.557335952006852</v>
      </c>
      <c r="BU167" s="20">
        <f t="shared" si="173"/>
        <v>3.3400457662107077</v>
      </c>
      <c r="BV167" s="20">
        <f t="shared" si="174"/>
        <v>25.242123544093179</v>
      </c>
      <c r="BW167" s="20">
        <f t="shared" si="175"/>
        <v>0</v>
      </c>
      <c r="BX167" s="21">
        <f t="shared" si="176"/>
        <v>2071.491522091505</v>
      </c>
      <c r="BY167" s="23">
        <f t="shared" si="177"/>
        <v>0.20714915220915051</v>
      </c>
    </row>
    <row r="168" spans="1:77" x14ac:dyDescent="0.25">
      <c r="A168" s="191" t="s">
        <v>334</v>
      </c>
      <c r="B168" s="78" t="s">
        <v>243</v>
      </c>
      <c r="C168" s="169" t="s">
        <v>280</v>
      </c>
      <c r="D168" s="74">
        <v>47.119422</v>
      </c>
      <c r="E168" s="74">
        <v>-120.34965</v>
      </c>
      <c r="F168" s="172" t="s">
        <v>324</v>
      </c>
      <c r="G168" s="68" t="s">
        <v>73</v>
      </c>
      <c r="H168" s="7">
        <v>53.520600000000002</v>
      </c>
      <c r="I168" s="5">
        <v>14.2555</v>
      </c>
      <c r="J168" s="5">
        <v>11.158200000000001</v>
      </c>
      <c r="K168" s="5">
        <v>9.0775000000000006</v>
      </c>
      <c r="L168" s="5">
        <v>5.2153999999999998</v>
      </c>
      <c r="M168" s="5">
        <v>2.839</v>
      </c>
      <c r="N168" s="5">
        <v>1.0731999999999999</v>
      </c>
      <c r="O168" s="6">
        <v>1.7605999999999999</v>
      </c>
      <c r="P168" s="6">
        <v>0.19689999999999999</v>
      </c>
      <c r="Q168" s="6">
        <v>0.26719999999999999</v>
      </c>
      <c r="R168" s="5">
        <v>0.6306306306307613</v>
      </c>
      <c r="S168" s="83">
        <f t="shared" si="150"/>
        <v>99.364100000000008</v>
      </c>
      <c r="T168" s="7">
        <f t="shared" si="189"/>
        <v>53.863115551793847</v>
      </c>
      <c r="U168" s="5">
        <f t="shared" si="190"/>
        <v>14.346730861548588</v>
      </c>
      <c r="V168" s="5">
        <f t="shared" si="191"/>
        <v>11.229609084166214</v>
      </c>
      <c r="W168" s="5">
        <f t="shared" si="192"/>
        <v>9.1355932373966056</v>
      </c>
      <c r="X168" s="5">
        <f t="shared" si="193"/>
        <v>5.2487769727698428</v>
      </c>
      <c r="Y168" s="5">
        <f t="shared" si="194"/>
        <v>2.857168735992174</v>
      </c>
      <c r="Z168" s="5">
        <f t="shared" si="195"/>
        <v>1.0800681533873904</v>
      </c>
      <c r="AA168" s="5">
        <f t="shared" si="196"/>
        <v>1.771867304187327</v>
      </c>
      <c r="AB168" s="5">
        <f t="shared" si="197"/>
        <v>0.19816010007638574</v>
      </c>
      <c r="AC168" s="5">
        <f t="shared" si="198"/>
        <v>0.26890999868161636</v>
      </c>
      <c r="AD168" s="8">
        <f t="shared" si="199"/>
        <v>100</v>
      </c>
      <c r="AE168" s="4"/>
      <c r="AF168" s="35">
        <v>15.322736000000001</v>
      </c>
      <c r="AG168" s="31">
        <v>49.735680000000002</v>
      </c>
      <c r="AH168" s="31">
        <v>38.066782000000003</v>
      </c>
      <c r="AI168" s="31">
        <v>318.39</v>
      </c>
      <c r="AJ168" s="31">
        <v>485.45</v>
      </c>
      <c r="AK168" s="31">
        <v>24.5</v>
      </c>
      <c r="AL168" s="31">
        <v>314.91000000000003</v>
      </c>
      <c r="AM168" s="31">
        <v>155.63296</v>
      </c>
      <c r="AN168" s="31">
        <v>31.29</v>
      </c>
      <c r="AO168" s="32">
        <v>10.52</v>
      </c>
      <c r="AP168" s="31">
        <v>21.14</v>
      </c>
      <c r="AQ168" s="31">
        <v>36.979999999999997</v>
      </c>
      <c r="AR168" s="31">
        <v>110.98</v>
      </c>
      <c r="AS168" s="31">
        <v>5.28</v>
      </c>
      <c r="AT168" s="31">
        <v>21.069664</v>
      </c>
      <c r="AU168" s="31">
        <v>34.799999999999997</v>
      </c>
      <c r="AV168" s="31">
        <v>2.2400000000000002</v>
      </c>
      <c r="AW168" s="31">
        <v>20.81</v>
      </c>
      <c r="AX168" s="31">
        <v>1.33</v>
      </c>
      <c r="AY168" s="31">
        <f t="shared" si="151"/>
        <v>1698.4478219999999</v>
      </c>
      <c r="AZ168" s="33">
        <f t="shared" si="152"/>
        <v>0.16984478219999999</v>
      </c>
      <c r="BA168" s="33">
        <f t="shared" si="153"/>
        <v>99.53394478220001</v>
      </c>
      <c r="BB168" s="33">
        <f t="shared" si="154"/>
        <v>99.578051156897644</v>
      </c>
      <c r="BC168" s="33">
        <f t="shared" si="155"/>
        <v>100.20868178752841</v>
      </c>
      <c r="BD168" s="51">
        <f t="shared" si="156"/>
        <v>101.4472419875284</v>
      </c>
      <c r="BE168" s="22">
        <f t="shared" si="157"/>
        <v>19.498579570090275</v>
      </c>
      <c r="BF168" s="20">
        <f t="shared" si="158"/>
        <v>72.692375130394652</v>
      </c>
      <c r="BG168" s="20">
        <f t="shared" si="159"/>
        <v>58.388936284188993</v>
      </c>
      <c r="BH168" s="20">
        <f t="shared" si="160"/>
        <v>468.39117781005854</v>
      </c>
      <c r="BI168" s="20">
        <f t="shared" si="161"/>
        <v>542.00453618756376</v>
      </c>
      <c r="BJ168" s="20">
        <f t="shared" si="162"/>
        <v>26.793202293202292</v>
      </c>
      <c r="BK168" s="20">
        <f t="shared" si="163"/>
        <v>372.41467929696421</v>
      </c>
      <c r="BL168" s="20">
        <f t="shared" si="164"/>
        <v>210.22904331506248</v>
      </c>
      <c r="BM168" s="20">
        <f t="shared" si="165"/>
        <v>39.736769023114554</v>
      </c>
      <c r="BN168" s="20">
        <f t="shared" si="166"/>
        <v>15.049309194239337</v>
      </c>
      <c r="BO168" s="20">
        <f t="shared" si="167"/>
        <v>28.417108433734942</v>
      </c>
      <c r="BP168" s="20">
        <f t="shared" si="168"/>
        <v>46.291050262801747</v>
      </c>
      <c r="BQ168" s="20">
        <f t="shared" si="169"/>
        <v>138.14353067156188</v>
      </c>
      <c r="BR168" s="20">
        <f t="shared" si="170"/>
        <v>5.6877416863748254</v>
      </c>
      <c r="BS168" s="20">
        <f t="shared" si="171"/>
        <v>24.709948615938377</v>
      </c>
      <c r="BT168" s="20">
        <f t="shared" si="172"/>
        <v>42.778003142408224</v>
      </c>
      <c r="BU168" s="20">
        <f t="shared" si="173"/>
        <v>2.5489149191080775</v>
      </c>
      <c r="BV168" s="20">
        <f t="shared" si="174"/>
        <v>24.272562396006656</v>
      </c>
      <c r="BW168" s="20">
        <f t="shared" si="175"/>
        <v>1.4641007436037474</v>
      </c>
      <c r="BX168" s="21">
        <f t="shared" si="176"/>
        <v>2139.5115689764175</v>
      </c>
      <c r="BY168" s="23">
        <f t="shared" si="177"/>
        <v>0.21395115689764174</v>
      </c>
    </row>
    <row r="169" spans="1:77" x14ac:dyDescent="0.25">
      <c r="A169" s="191" t="s">
        <v>492</v>
      </c>
      <c r="B169" s="78" t="s">
        <v>244</v>
      </c>
      <c r="C169" s="169" t="s">
        <v>276</v>
      </c>
      <c r="D169" s="74">
        <v>47.127423999999998</v>
      </c>
      <c r="E169" s="74">
        <v>-120.331253</v>
      </c>
      <c r="F169" s="172" t="s">
        <v>321</v>
      </c>
      <c r="G169" s="68" t="s">
        <v>131</v>
      </c>
      <c r="H169" s="7">
        <v>55.135300000000001</v>
      </c>
      <c r="I169" s="5">
        <v>14.207000000000001</v>
      </c>
      <c r="J169" s="5">
        <v>10.6829</v>
      </c>
      <c r="K169" s="5">
        <v>7.1722999999999999</v>
      </c>
      <c r="L169" s="5">
        <v>3.6291000000000002</v>
      </c>
      <c r="M169" s="5">
        <v>2.911</v>
      </c>
      <c r="N169" s="5">
        <v>1.6596</v>
      </c>
      <c r="O169" s="6">
        <v>1.9433</v>
      </c>
      <c r="P169" s="6">
        <v>0.16850000000000001</v>
      </c>
      <c r="Q169" s="6">
        <v>0.30270000000000002</v>
      </c>
      <c r="R169" s="5">
        <v>2.0779755169223986</v>
      </c>
      <c r="S169" s="83">
        <f t="shared" si="150"/>
        <v>97.811699999999973</v>
      </c>
      <c r="T169" s="7">
        <f t="shared" si="189"/>
        <v>56.368818863183044</v>
      </c>
      <c r="U169" s="5">
        <f t="shared" si="190"/>
        <v>14.524847231977365</v>
      </c>
      <c r="V169" s="5">
        <f t="shared" si="191"/>
        <v>10.921904025796508</v>
      </c>
      <c r="W169" s="5">
        <f t="shared" si="192"/>
        <v>7.3327628494341699</v>
      </c>
      <c r="X169" s="5">
        <f t="shared" si="193"/>
        <v>3.7102923269915573</v>
      </c>
      <c r="Y169" s="5">
        <f t="shared" si="194"/>
        <v>2.9761265779042803</v>
      </c>
      <c r="Z169" s="5">
        <f t="shared" si="195"/>
        <v>1.6967295323565592</v>
      </c>
      <c r="AA169" s="5">
        <f t="shared" si="196"/>
        <v>1.9867766330612806</v>
      </c>
      <c r="AB169" s="5">
        <f t="shared" si="197"/>
        <v>0.17226977958669573</v>
      </c>
      <c r="AC169" s="5">
        <f t="shared" si="198"/>
        <v>0.30947217970856256</v>
      </c>
      <c r="AD169" s="8">
        <f t="shared" si="199"/>
        <v>100</v>
      </c>
      <c r="AE169" s="4"/>
      <c r="AF169" s="35">
        <v>5.5824759999999998</v>
      </c>
      <c r="AG169" s="31">
        <v>9.349120000000001</v>
      </c>
      <c r="AH169" s="31">
        <v>33.113730000000004</v>
      </c>
      <c r="AI169" s="31">
        <v>325.11</v>
      </c>
      <c r="AJ169" s="31">
        <v>814.2</v>
      </c>
      <c r="AK169" s="31">
        <v>40.32</v>
      </c>
      <c r="AL169" s="31">
        <v>329.35</v>
      </c>
      <c r="AM169" s="31">
        <v>194.51008999999999</v>
      </c>
      <c r="AN169" s="31">
        <v>37.15</v>
      </c>
      <c r="AO169" s="32">
        <v>12.35</v>
      </c>
      <c r="AP169" s="31">
        <v>21.5</v>
      </c>
      <c r="AQ169" s="31">
        <v>11.32</v>
      </c>
      <c r="AR169" s="31">
        <v>119.26</v>
      </c>
      <c r="AS169" s="31">
        <v>9.9499999999999993</v>
      </c>
      <c r="AT169" s="31">
        <v>29.688119999999998</v>
      </c>
      <c r="AU169" s="31">
        <v>54.44</v>
      </c>
      <c r="AV169" s="31">
        <v>5.32</v>
      </c>
      <c r="AW169" s="31">
        <v>31.15</v>
      </c>
      <c r="AX169" s="31">
        <v>2.29</v>
      </c>
      <c r="AY169" s="31">
        <f t="shared" si="151"/>
        <v>2085.953536</v>
      </c>
      <c r="AZ169" s="33">
        <f t="shared" si="152"/>
        <v>0.20859535360000001</v>
      </c>
      <c r="BA169" s="33">
        <f t="shared" si="153"/>
        <v>98.020295353599977</v>
      </c>
      <c r="BB169" s="33">
        <f t="shared" si="154"/>
        <v>98.068595171970244</v>
      </c>
      <c r="BC169" s="33">
        <f t="shared" si="155"/>
        <v>100.14657068889264</v>
      </c>
      <c r="BD169" s="51">
        <f t="shared" si="156"/>
        <v>101.33237258889264</v>
      </c>
      <c r="BE169" s="22">
        <f t="shared" si="157"/>
        <v>7.1038457155510137</v>
      </c>
      <c r="BF169" s="20">
        <f t="shared" si="158"/>
        <v>13.664430408492963</v>
      </c>
      <c r="BG169" s="20">
        <f t="shared" si="159"/>
        <v>50.791671097962457</v>
      </c>
      <c r="BH169" s="20">
        <f t="shared" si="160"/>
        <v>478.27713124730093</v>
      </c>
      <c r="BI169" s="20">
        <f t="shared" si="161"/>
        <v>909.05364788117083</v>
      </c>
      <c r="BJ169" s="20">
        <f t="shared" si="162"/>
        <v>44.093955773955777</v>
      </c>
      <c r="BK169" s="20">
        <f t="shared" si="163"/>
        <v>389.4915202008674</v>
      </c>
      <c r="BL169" s="20">
        <f t="shared" si="164"/>
        <v>262.74428074764307</v>
      </c>
      <c r="BM169" s="20">
        <f t="shared" si="165"/>
        <v>47.178682301332877</v>
      </c>
      <c r="BN169" s="20">
        <f t="shared" si="166"/>
        <v>17.667202333541425</v>
      </c>
      <c r="BO169" s="20">
        <f t="shared" si="167"/>
        <v>28.901032702237522</v>
      </c>
      <c r="BP169" s="20">
        <f t="shared" si="168"/>
        <v>14.170218739181065</v>
      </c>
      <c r="BQ169" s="20">
        <f t="shared" si="169"/>
        <v>148.45014838610982</v>
      </c>
      <c r="BR169" s="20">
        <f t="shared" si="170"/>
        <v>10.718376852164679</v>
      </c>
      <c r="BS169" s="20">
        <f t="shared" si="171"/>
        <v>34.817447478223308</v>
      </c>
      <c r="BT169" s="20">
        <f t="shared" si="172"/>
        <v>66.9205313526639</v>
      </c>
      <c r="BU169" s="20">
        <f t="shared" si="173"/>
        <v>6.0536729328816836</v>
      </c>
      <c r="BV169" s="20">
        <f t="shared" si="174"/>
        <v>36.333028286189688</v>
      </c>
      <c r="BW169" s="20">
        <f t="shared" si="175"/>
        <v>2.5208952653026926</v>
      </c>
      <c r="BX169" s="21">
        <f t="shared" si="176"/>
        <v>2568.9517197027735</v>
      </c>
      <c r="BY169" s="23">
        <f t="shared" si="177"/>
        <v>0.25689517197027734</v>
      </c>
    </row>
    <row r="170" spans="1:77" x14ac:dyDescent="0.25">
      <c r="A170" s="191" t="s">
        <v>344</v>
      </c>
      <c r="B170" s="78" t="s">
        <v>245</v>
      </c>
      <c r="C170" s="169" t="s">
        <v>264</v>
      </c>
      <c r="D170" s="74">
        <v>47.101793999999998</v>
      </c>
      <c r="E170" s="74">
        <v>-120.348884</v>
      </c>
      <c r="F170" s="172" t="s">
        <v>324</v>
      </c>
      <c r="G170" s="68" t="s">
        <v>73</v>
      </c>
      <c r="H170" s="7">
        <v>53.350507</v>
      </c>
      <c r="I170" s="5">
        <v>14.216559999999999</v>
      </c>
      <c r="J170" s="5">
        <v>11.4461815</v>
      </c>
      <c r="K170" s="5">
        <v>9.0078345000000013</v>
      </c>
      <c r="L170" s="5">
        <v>5.3811590000000002</v>
      </c>
      <c r="M170" s="5">
        <v>2.8719679999999999</v>
      </c>
      <c r="N170" s="5">
        <v>1.0502225000000001</v>
      </c>
      <c r="O170" s="6">
        <v>1.7574684999999999</v>
      </c>
      <c r="P170" s="6">
        <v>0.19691049999999999</v>
      </c>
      <c r="Q170" s="6">
        <v>0.26108800000000004</v>
      </c>
      <c r="R170" s="5">
        <v>0.31310571045209651</v>
      </c>
      <c r="S170" s="83">
        <f t="shared" si="150"/>
        <v>99.53989949999999</v>
      </c>
      <c r="T170" s="7">
        <f t="shared" si="189"/>
        <v>53.597107559868498</v>
      </c>
      <c r="U170" s="5">
        <f t="shared" si="190"/>
        <v>14.282272808603752</v>
      </c>
      <c r="V170" s="5">
        <f t="shared" si="191"/>
        <v>11.499088865364989</v>
      </c>
      <c r="W170" s="5">
        <f t="shared" si="192"/>
        <v>9.0494711620640143</v>
      </c>
      <c r="X170" s="5">
        <f t="shared" si="193"/>
        <v>5.4060321810953811</v>
      </c>
      <c r="Y170" s="5">
        <f t="shared" si="194"/>
        <v>2.8852430175499628</v>
      </c>
      <c r="Z170" s="5">
        <f t="shared" si="195"/>
        <v>1.055076914157423</v>
      </c>
      <c r="AA170" s="5">
        <f t="shared" si="196"/>
        <v>1.7655919976089591</v>
      </c>
      <c r="AB170" s="5">
        <f t="shared" si="197"/>
        <v>0.19782067390976218</v>
      </c>
      <c r="AC170" s="5">
        <f t="shared" si="198"/>
        <v>0.26229481977726943</v>
      </c>
      <c r="AD170" s="8">
        <f t="shared" si="199"/>
        <v>100</v>
      </c>
      <c r="AE170" s="4"/>
      <c r="AF170" s="35">
        <v>17.000833665600002</v>
      </c>
      <c r="AG170" s="31">
        <v>49.731532800000004</v>
      </c>
      <c r="AH170" s="31">
        <v>37.564248929999998</v>
      </c>
      <c r="AI170" s="31">
        <v>318.31045</v>
      </c>
      <c r="AJ170" s="31">
        <v>475.26174999999995</v>
      </c>
      <c r="AK170" s="31">
        <v>24.1785</v>
      </c>
      <c r="AL170" s="31">
        <v>307.34555</v>
      </c>
      <c r="AM170" s="31">
        <v>153.25548194999999</v>
      </c>
      <c r="AN170" s="31">
        <v>30.894750000000002</v>
      </c>
      <c r="AO170" s="32">
        <v>10.308199999999999</v>
      </c>
      <c r="AP170" s="31">
        <v>19.482099999999999</v>
      </c>
      <c r="AQ170" s="31">
        <v>38.426899999999996</v>
      </c>
      <c r="AR170" s="31">
        <v>109.35050000000001</v>
      </c>
      <c r="AS170" s="31">
        <v>6.1092999999999993</v>
      </c>
      <c r="AT170" s="31">
        <v>20.016128439999999</v>
      </c>
      <c r="AU170" s="31">
        <v>34.287700000000001</v>
      </c>
      <c r="AV170" s="31">
        <v>2.1093999999999999</v>
      </c>
      <c r="AW170" s="31">
        <v>20.248250000000002</v>
      </c>
      <c r="AX170" s="31">
        <v>1.18405</v>
      </c>
      <c r="AY170" s="31">
        <f t="shared" si="151"/>
        <v>1675.0656257856003</v>
      </c>
      <c r="AZ170" s="33">
        <f t="shared" si="152"/>
        <v>0.16750656257856003</v>
      </c>
      <c r="BA170" s="33">
        <f t="shared" si="153"/>
        <v>99.707406062578556</v>
      </c>
      <c r="BB170" s="33">
        <f t="shared" si="154"/>
        <v>99.751067692662417</v>
      </c>
      <c r="BC170" s="33">
        <f t="shared" si="155"/>
        <v>100.06417340311451</v>
      </c>
      <c r="BD170" s="51">
        <f t="shared" si="156"/>
        <v>101.33469954961451</v>
      </c>
      <c r="BE170" s="22">
        <f t="shared" si="157"/>
        <v>21.634002438374658</v>
      </c>
      <c r="BF170" s="20">
        <f t="shared" si="158"/>
        <v>72.686313690837764</v>
      </c>
      <c r="BG170" s="20">
        <f t="shared" si="159"/>
        <v>57.618123258676924</v>
      </c>
      <c r="BH170" s="20">
        <f t="shared" si="160"/>
        <v>468.27414989399716</v>
      </c>
      <c r="BI170" s="20">
        <f t="shared" si="161"/>
        <v>530.62936322265909</v>
      </c>
      <c r="BJ170" s="20">
        <f t="shared" si="162"/>
        <v>26.441609863109861</v>
      </c>
      <c r="BK170" s="20">
        <f t="shared" si="163"/>
        <v>363.46890996347867</v>
      </c>
      <c r="BL170" s="20">
        <f t="shared" si="164"/>
        <v>207.01754533960755</v>
      </c>
      <c r="BM170" s="20">
        <f t="shared" si="165"/>
        <v>39.234820862156234</v>
      </c>
      <c r="BN170" s="20">
        <f t="shared" si="166"/>
        <v>14.746320250575849</v>
      </c>
      <c r="BO170" s="20">
        <f t="shared" si="167"/>
        <v>26.188502753872633</v>
      </c>
      <c r="BP170" s="20">
        <f t="shared" si="168"/>
        <v>48.102259582035053</v>
      </c>
      <c r="BQ170" s="20">
        <f t="shared" si="169"/>
        <v>136.11519328438121</v>
      </c>
      <c r="BR170" s="20">
        <f t="shared" si="170"/>
        <v>6.5810833872291132</v>
      </c>
      <c r="BS170" s="20">
        <f t="shared" si="171"/>
        <v>23.474389778708517</v>
      </c>
      <c r="BT170" s="20">
        <f t="shared" si="172"/>
        <v>42.148256849021564</v>
      </c>
      <c r="BU170" s="20">
        <f t="shared" si="173"/>
        <v>2.400304076056508</v>
      </c>
      <c r="BV170" s="20">
        <f t="shared" si="174"/>
        <v>23.617343178036609</v>
      </c>
      <c r="BW170" s="20">
        <f t="shared" si="175"/>
        <v>1.3034349514767045</v>
      </c>
      <c r="BX170" s="21">
        <f t="shared" si="176"/>
        <v>2111.6819266242915</v>
      </c>
      <c r="BY170" s="23">
        <f t="shared" si="177"/>
        <v>0.21116819266242914</v>
      </c>
    </row>
    <row r="171" spans="1:77" x14ac:dyDescent="0.25">
      <c r="A171" s="191" t="s">
        <v>343</v>
      </c>
      <c r="B171" s="78" t="s">
        <v>246</v>
      </c>
      <c r="C171" s="169" t="s">
        <v>269</v>
      </c>
      <c r="D171" s="74">
        <v>47.112336999999997</v>
      </c>
      <c r="E171" s="74">
        <v>-120.332353</v>
      </c>
      <c r="F171" s="172" t="s">
        <v>321</v>
      </c>
      <c r="G171" s="68" t="s">
        <v>73</v>
      </c>
      <c r="H171" s="7">
        <v>56.741865000000004</v>
      </c>
      <c r="I171" s="5">
        <v>14.4504845</v>
      </c>
      <c r="J171" s="5">
        <v>9.7300055000000008</v>
      </c>
      <c r="K171" s="5">
        <v>6.214969</v>
      </c>
      <c r="L171" s="5">
        <v>2.7283895</v>
      </c>
      <c r="M171" s="5">
        <v>3.4766295</v>
      </c>
      <c r="N171" s="5">
        <v>1.874978</v>
      </c>
      <c r="O171" s="6">
        <v>2.0127855000000001</v>
      </c>
      <c r="P171" s="6">
        <v>0.12636500000000001</v>
      </c>
      <c r="Q171" s="6">
        <v>0.31740499999999999</v>
      </c>
      <c r="R171" s="5">
        <v>1.8043258993613784</v>
      </c>
      <c r="S171" s="83">
        <f t="shared" si="150"/>
        <v>97.67387650000002</v>
      </c>
      <c r="T171" s="7">
        <f t="shared" si="189"/>
        <v>58.093184209802494</v>
      </c>
      <c r="U171" s="5">
        <f t="shared" si="190"/>
        <v>14.794625766696171</v>
      </c>
      <c r="V171" s="5">
        <f t="shared" si="191"/>
        <v>9.9617275863930708</v>
      </c>
      <c r="W171" s="5">
        <f t="shared" si="192"/>
        <v>6.3629797676761592</v>
      </c>
      <c r="X171" s="5">
        <f t="shared" si="193"/>
        <v>2.7933666582794014</v>
      </c>
      <c r="Y171" s="5">
        <f t="shared" si="194"/>
        <v>3.559426148096005</v>
      </c>
      <c r="Z171" s="5">
        <f t="shared" si="195"/>
        <v>1.9196309875138411</v>
      </c>
      <c r="AA171" s="5">
        <f t="shared" si="196"/>
        <v>2.0607204015292662</v>
      </c>
      <c r="AB171" s="5">
        <f t="shared" si="197"/>
        <v>0.12937440851955945</v>
      </c>
      <c r="AC171" s="5">
        <f t="shared" si="198"/>
        <v>0.32496406549401152</v>
      </c>
      <c r="AD171" s="8">
        <f t="shared" si="199"/>
        <v>100</v>
      </c>
      <c r="AE171" s="4"/>
      <c r="AF171" s="35">
        <v>5.1691745430999996</v>
      </c>
      <c r="AG171" s="31">
        <v>8.1612287999999999</v>
      </c>
      <c r="AH171" s="31">
        <v>32.836661649999996</v>
      </c>
      <c r="AI171" s="31">
        <v>339.60345000000001</v>
      </c>
      <c r="AJ171" s="31">
        <v>758.54820000000007</v>
      </c>
      <c r="AK171" s="31">
        <v>53.113100000000003</v>
      </c>
      <c r="AL171" s="31">
        <v>325.1859</v>
      </c>
      <c r="AM171" s="31">
        <v>201.81269585000001</v>
      </c>
      <c r="AN171" s="31">
        <v>32.56635</v>
      </c>
      <c r="AO171" s="32">
        <v>11.959899999999999</v>
      </c>
      <c r="AP171" s="31">
        <v>22.506900000000002</v>
      </c>
      <c r="AQ171" s="31">
        <v>14.745900000000001</v>
      </c>
      <c r="AR171" s="31">
        <v>122.21585</v>
      </c>
      <c r="AS171" s="31">
        <v>10.746</v>
      </c>
      <c r="AT171" s="31">
        <v>27.497429959999998</v>
      </c>
      <c r="AU171" s="31">
        <v>52.824550000000002</v>
      </c>
      <c r="AV171" s="31">
        <v>5.9202500000000002</v>
      </c>
      <c r="AW171" s="31">
        <v>28.616200000000003</v>
      </c>
      <c r="AX171" s="31">
        <v>2.9551500000000002</v>
      </c>
      <c r="AY171" s="31">
        <f t="shared" si="151"/>
        <v>2056.9848908030999</v>
      </c>
      <c r="AZ171" s="33">
        <f t="shared" si="152"/>
        <v>0.20569848908030999</v>
      </c>
      <c r="BA171" s="33">
        <f t="shared" si="153"/>
        <v>97.879574989080325</v>
      </c>
      <c r="BB171" s="33">
        <f t="shared" si="154"/>
        <v>97.928085108664106</v>
      </c>
      <c r="BC171" s="33">
        <f t="shared" si="155"/>
        <v>99.73241100802548</v>
      </c>
      <c r="BD171" s="51">
        <f t="shared" si="156"/>
        <v>100.81244161852548</v>
      </c>
      <c r="BE171" s="22">
        <f t="shared" si="157"/>
        <v>6.5779088760858624</v>
      </c>
      <c r="BF171" s="20">
        <f t="shared" si="158"/>
        <v>11.928239554673437</v>
      </c>
      <c r="BG171" s="20">
        <f t="shared" si="159"/>
        <v>50.366688333868666</v>
      </c>
      <c r="BH171" s="20">
        <f t="shared" si="160"/>
        <v>499.59879372423546</v>
      </c>
      <c r="BI171" s="20">
        <f t="shared" si="161"/>
        <v>846.91845775447803</v>
      </c>
      <c r="BJ171" s="20">
        <f t="shared" si="162"/>
        <v>58.084491131391133</v>
      </c>
      <c r="BK171" s="20">
        <f t="shared" si="163"/>
        <v>384.56702759643917</v>
      </c>
      <c r="BL171" s="20">
        <f t="shared" si="164"/>
        <v>272.60864265114014</v>
      </c>
      <c r="BM171" s="20">
        <f t="shared" si="165"/>
        <v>41.357671073055506</v>
      </c>
      <c r="BN171" s="20">
        <f t="shared" si="166"/>
        <v>17.109147626633369</v>
      </c>
      <c r="BO171" s="20">
        <f t="shared" si="167"/>
        <v>30.254541996557663</v>
      </c>
      <c r="BP171" s="20">
        <f t="shared" si="168"/>
        <v>18.45871276555566</v>
      </c>
      <c r="BQ171" s="20">
        <f t="shared" si="169"/>
        <v>152.12947398653816</v>
      </c>
      <c r="BR171" s="20">
        <f t="shared" si="170"/>
        <v>11.575847000337856</v>
      </c>
      <c r="BS171" s="20">
        <f t="shared" si="171"/>
        <v>32.248263730354907</v>
      </c>
      <c r="BT171" s="20">
        <f t="shared" si="172"/>
        <v>64.934734652192546</v>
      </c>
      <c r="BU171" s="20">
        <f t="shared" si="173"/>
        <v>6.7367024776114262</v>
      </c>
      <c r="BV171" s="20">
        <f t="shared" si="174"/>
        <v>33.377630948419309</v>
      </c>
      <c r="BW171" s="20">
        <f t="shared" si="175"/>
        <v>3.2531107612485819</v>
      </c>
      <c r="BX171" s="21">
        <f t="shared" si="176"/>
        <v>2542.0860866408166</v>
      </c>
      <c r="BY171" s="23">
        <f t="shared" si="177"/>
        <v>0.25420860866408168</v>
      </c>
    </row>
    <row r="172" spans="1:77" x14ac:dyDescent="0.25">
      <c r="A172" s="191" t="s">
        <v>353</v>
      </c>
      <c r="B172" s="78" t="s">
        <v>247</v>
      </c>
      <c r="C172" s="169" t="s">
        <v>269</v>
      </c>
      <c r="D172" s="74">
        <v>47.111136000000002</v>
      </c>
      <c r="E172" s="74">
        <v>-120.340014</v>
      </c>
      <c r="F172" s="172" t="s">
        <v>324</v>
      </c>
      <c r="G172" s="68" t="s">
        <v>73</v>
      </c>
      <c r="H172" s="7">
        <v>53.575675500000003</v>
      </c>
      <c r="I172" s="5">
        <v>14.409490499999999</v>
      </c>
      <c r="J172" s="5">
        <v>10.631774</v>
      </c>
      <c r="K172" s="5">
        <v>9.1711139999999993</v>
      </c>
      <c r="L172" s="5">
        <v>4.9446525000000001</v>
      </c>
      <c r="M172" s="5">
        <v>2.8267950000000002</v>
      </c>
      <c r="N172" s="5">
        <v>1.1307180000000001</v>
      </c>
      <c r="O172" s="6">
        <v>1.7711000000000001</v>
      </c>
      <c r="P172" s="6">
        <v>0.19691049999999999</v>
      </c>
      <c r="Q172" s="6">
        <v>0.264073</v>
      </c>
      <c r="R172" s="5">
        <v>0.70283600493229681</v>
      </c>
      <c r="S172" s="83">
        <f t="shared" si="150"/>
        <v>98.922303000000014</v>
      </c>
      <c r="T172" s="7">
        <f t="shared" si="189"/>
        <v>54.159349181346897</v>
      </c>
      <c r="U172" s="5">
        <f t="shared" si="190"/>
        <v>14.56647294190067</v>
      </c>
      <c r="V172" s="5">
        <f t="shared" si="191"/>
        <v>10.747600568903049</v>
      </c>
      <c r="W172" s="5">
        <f t="shared" si="192"/>
        <v>9.2710275861652729</v>
      </c>
      <c r="X172" s="5">
        <f t="shared" si="193"/>
        <v>4.9985214153374491</v>
      </c>
      <c r="Y172" s="5">
        <f t="shared" si="194"/>
        <v>2.8575911743583244</v>
      </c>
      <c r="Z172" s="5">
        <f t="shared" si="195"/>
        <v>1.1430364697433297</v>
      </c>
      <c r="AA172" s="5">
        <f t="shared" si="196"/>
        <v>1.7903950335648775</v>
      </c>
      <c r="AB172" s="5">
        <f t="shared" si="197"/>
        <v>0.19905571749578047</v>
      </c>
      <c r="AC172" s="5">
        <f t="shared" si="198"/>
        <v>0.26694991118433625</v>
      </c>
      <c r="AD172" s="8">
        <f t="shared" si="199"/>
        <v>100</v>
      </c>
      <c r="AE172" s="4"/>
      <c r="AF172" s="35">
        <v>17.833520855899998</v>
      </c>
      <c r="AG172" s="31">
        <v>50.719846400000002</v>
      </c>
      <c r="AH172" s="31">
        <v>38.712695840000002</v>
      </c>
      <c r="AI172" s="31">
        <v>322.69839999999999</v>
      </c>
      <c r="AJ172" s="31">
        <v>463.9486</v>
      </c>
      <c r="AK172" s="31">
        <v>24.357600000000001</v>
      </c>
      <c r="AL172" s="31">
        <v>314.8578</v>
      </c>
      <c r="AM172" s="31">
        <v>154.83415889999998</v>
      </c>
      <c r="AN172" s="31">
        <v>31.352450000000001</v>
      </c>
      <c r="AO172" s="32">
        <v>9.9400499999999994</v>
      </c>
      <c r="AP172" s="31">
        <v>19.312950000000001</v>
      </c>
      <c r="AQ172" s="31">
        <v>37.81</v>
      </c>
      <c r="AR172" s="31">
        <v>113.54940000000001</v>
      </c>
      <c r="AS172" s="31">
        <v>5.7113000000000005</v>
      </c>
      <c r="AT172" s="31">
        <v>18.526119919999999</v>
      </c>
      <c r="AU172" s="31">
        <v>33.004150000000003</v>
      </c>
      <c r="AV172" s="31">
        <v>2.37805</v>
      </c>
      <c r="AW172" s="31">
        <v>19.0642</v>
      </c>
      <c r="AX172" s="31">
        <v>2.6865000000000001</v>
      </c>
      <c r="AY172" s="31">
        <f t="shared" si="151"/>
        <v>1681.2977919159</v>
      </c>
      <c r="AZ172" s="33">
        <f t="shared" si="152"/>
        <v>0.16812977919159</v>
      </c>
      <c r="BA172" s="33">
        <f t="shared" si="153"/>
        <v>99.090432779191602</v>
      </c>
      <c r="BB172" s="33">
        <f t="shared" si="154"/>
        <v>99.134512027377028</v>
      </c>
      <c r="BC172" s="33">
        <f t="shared" si="155"/>
        <v>99.837348032309322</v>
      </c>
      <c r="BD172" s="51">
        <f t="shared" si="156"/>
        <v>101.01747494630932</v>
      </c>
      <c r="BE172" s="22">
        <f t="shared" si="157"/>
        <v>22.693618517191091</v>
      </c>
      <c r="BF172" s="20">
        <f t="shared" si="158"/>
        <v>74.130807120055394</v>
      </c>
      <c r="BG172" s="20">
        <f t="shared" si="159"/>
        <v>59.379674667297806</v>
      </c>
      <c r="BH172" s="20">
        <f t="shared" si="160"/>
        <v>474.7293685524715</v>
      </c>
      <c r="BI172" s="20">
        <f t="shared" si="161"/>
        <v>517.99824030872287</v>
      </c>
      <c r="BJ172" s="20">
        <f t="shared" si="162"/>
        <v>26.63747363987364</v>
      </c>
      <c r="BK172" s="20">
        <f t="shared" si="163"/>
        <v>372.3529472266606</v>
      </c>
      <c r="BL172" s="20">
        <f t="shared" si="164"/>
        <v>209.15002257901773</v>
      </c>
      <c r="BM172" s="20">
        <f t="shared" si="165"/>
        <v>39.816077467521509</v>
      </c>
      <c r="BN172" s="20">
        <f t="shared" si="166"/>
        <v>14.219665955912426</v>
      </c>
      <c r="BO172" s="20">
        <f t="shared" si="167"/>
        <v>25.961125559380381</v>
      </c>
      <c r="BP172" s="20">
        <f t="shared" si="168"/>
        <v>47.330032732194006</v>
      </c>
      <c r="BQ172" s="20">
        <f t="shared" si="169"/>
        <v>141.34181854061495</v>
      </c>
      <c r="BR172" s="20">
        <f t="shared" si="170"/>
        <v>6.1523483131425269</v>
      </c>
      <c r="BS172" s="20">
        <f t="shared" si="171"/>
        <v>21.726946916472535</v>
      </c>
      <c r="BT172" s="20">
        <f t="shared" si="172"/>
        <v>40.570449207256104</v>
      </c>
      <c r="BU172" s="20">
        <f t="shared" si="173"/>
        <v>2.7060031800825728</v>
      </c>
      <c r="BV172" s="20">
        <f t="shared" si="174"/>
        <v>22.23627986688852</v>
      </c>
      <c r="BW172" s="20">
        <f t="shared" si="175"/>
        <v>2.9573734193168928</v>
      </c>
      <c r="BX172" s="21">
        <f t="shared" si="176"/>
        <v>2122.0902737700731</v>
      </c>
      <c r="BY172" s="23">
        <f t="shared" si="177"/>
        <v>0.21220902737700731</v>
      </c>
    </row>
    <row r="173" spans="1:77" x14ac:dyDescent="0.25">
      <c r="A173" s="191" t="s">
        <v>493</v>
      </c>
      <c r="B173" s="78" t="s">
        <v>248</v>
      </c>
      <c r="C173" s="169" t="s">
        <v>275</v>
      </c>
      <c r="D173" s="74">
        <v>47.128517000000002</v>
      </c>
      <c r="E173" s="74">
        <v>-120.322541</v>
      </c>
      <c r="F173" s="172" t="s">
        <v>324</v>
      </c>
      <c r="G173" s="68" t="s">
        <v>73</v>
      </c>
      <c r="H173" s="7">
        <v>52.922955499999993</v>
      </c>
      <c r="I173" s="5">
        <v>14.081538500000001</v>
      </c>
      <c r="J173" s="5">
        <v>11.294145499999999</v>
      </c>
      <c r="K173" s="5">
        <v>8.9393785000000001</v>
      </c>
      <c r="L173" s="5">
        <v>5.1082304999999995</v>
      </c>
      <c r="M173" s="5">
        <v>2.8099794999999999</v>
      </c>
      <c r="N173" s="5">
        <v>1.041566</v>
      </c>
      <c r="O173" s="6">
        <v>1.7582644999999999</v>
      </c>
      <c r="P173" s="6">
        <v>0.19442299999999998</v>
      </c>
      <c r="Q173" s="6">
        <v>0.26725700000000002</v>
      </c>
      <c r="R173" s="5">
        <v>1.1263073209973447</v>
      </c>
      <c r="S173" s="83">
        <f t="shared" si="150"/>
        <v>98.417738499999999</v>
      </c>
      <c r="T173" s="7">
        <f t="shared" si="189"/>
        <v>53.773797596456653</v>
      </c>
      <c r="U173" s="5">
        <f t="shared" si="190"/>
        <v>14.307927325519678</v>
      </c>
      <c r="V173" s="5">
        <f t="shared" si="191"/>
        <v>11.475721421906071</v>
      </c>
      <c r="W173" s="5">
        <f t="shared" si="192"/>
        <v>9.0830968443762821</v>
      </c>
      <c r="X173" s="5">
        <f t="shared" si="193"/>
        <v>5.190355496738019</v>
      </c>
      <c r="Y173" s="5">
        <f t="shared" si="194"/>
        <v>2.8551555266635189</v>
      </c>
      <c r="Z173" s="5">
        <f t="shared" si="195"/>
        <v>1.0583112514823738</v>
      </c>
      <c r="AA173" s="5">
        <f t="shared" si="196"/>
        <v>1.7865321097578359</v>
      </c>
      <c r="AB173" s="5">
        <f t="shared" si="197"/>
        <v>0.19754873761908273</v>
      </c>
      <c r="AC173" s="5">
        <f t="shared" si="198"/>
        <v>0.2715536894804792</v>
      </c>
      <c r="AD173" s="8">
        <f t="shared" si="199"/>
        <v>100</v>
      </c>
      <c r="AE173" s="4"/>
      <c r="AF173" s="35">
        <v>15.895051441400001</v>
      </c>
      <c r="AG173" s="31">
        <v>48.030003200000003</v>
      </c>
      <c r="AH173" s="31">
        <v>38.946845209999999</v>
      </c>
      <c r="AI173" s="31">
        <v>316.26075000000003</v>
      </c>
      <c r="AJ173" s="31">
        <v>448.92410000000001</v>
      </c>
      <c r="AK173" s="31">
        <v>24.5168</v>
      </c>
      <c r="AL173" s="31">
        <v>308.51965000000001</v>
      </c>
      <c r="AM173" s="31">
        <v>154.06029765</v>
      </c>
      <c r="AN173" s="31">
        <v>31.4619</v>
      </c>
      <c r="AO173" s="32">
        <v>9.7609500000000011</v>
      </c>
      <c r="AP173" s="31">
        <v>19.4025</v>
      </c>
      <c r="AQ173" s="31">
        <v>36.397099999999995</v>
      </c>
      <c r="AR173" s="31">
        <v>112.52455</v>
      </c>
      <c r="AS173" s="31">
        <v>5.4426499999999995</v>
      </c>
      <c r="AT173" s="31">
        <v>18.86996804</v>
      </c>
      <c r="AU173" s="31">
        <v>36.337400000000002</v>
      </c>
      <c r="AV173" s="31">
        <v>2.6765499999999998</v>
      </c>
      <c r="AW173" s="31">
        <v>21.95965</v>
      </c>
      <c r="AX173" s="31">
        <v>2.4676</v>
      </c>
      <c r="AY173" s="31">
        <f t="shared" si="151"/>
        <v>1652.4543155413999</v>
      </c>
      <c r="AZ173" s="33">
        <f t="shared" si="152"/>
        <v>0.16524543155413998</v>
      </c>
      <c r="BA173" s="33">
        <f t="shared" si="153"/>
        <v>98.582983931554139</v>
      </c>
      <c r="BB173" s="33">
        <f t="shared" si="154"/>
        <v>98.626347007867963</v>
      </c>
      <c r="BC173" s="33">
        <f t="shared" si="155"/>
        <v>99.752654328865304</v>
      </c>
      <c r="BD173" s="51">
        <f>J173*0.111+BC173</f>
        <v>101.0063044793653</v>
      </c>
      <c r="BE173" s="22">
        <f t="shared" si="157"/>
        <v>20.226865835240915</v>
      </c>
      <c r="BF173" s="20">
        <f t="shared" si="158"/>
        <v>70.199402323009465</v>
      </c>
      <c r="BG173" s="20">
        <f t="shared" si="159"/>
        <v>59.738825925366136</v>
      </c>
      <c r="BH173" s="20">
        <f t="shared" si="160"/>
        <v>465.25878698323595</v>
      </c>
      <c r="BI173" s="20">
        <f t="shared" si="161"/>
        <v>501.22339809232562</v>
      </c>
      <c r="BJ173" s="20">
        <f t="shared" si="162"/>
        <v>26.811574774774773</v>
      </c>
      <c r="BK173" s="20">
        <f t="shared" si="163"/>
        <v>364.85740850262499</v>
      </c>
      <c r="BL173" s="20">
        <f t="shared" si="164"/>
        <v>208.10469059891471</v>
      </c>
      <c r="BM173" s="20">
        <f t="shared" si="165"/>
        <v>39.955073612282774</v>
      </c>
      <c r="BN173" s="20">
        <f t="shared" si="166"/>
        <v>13.9634557585086</v>
      </c>
      <c r="BO173" s="20">
        <f t="shared" si="167"/>
        <v>26.081501721170397</v>
      </c>
      <c r="BP173" s="20">
        <f t="shared" si="168"/>
        <v>45.561384140622536</v>
      </c>
      <c r="BQ173" s="20">
        <f t="shared" si="169"/>
        <v>140.06612564632093</v>
      </c>
      <c r="BR173" s="20">
        <f t="shared" si="170"/>
        <v>5.8629521381340792</v>
      </c>
      <c r="BS173" s="20">
        <f t="shared" si="171"/>
        <v>22.130202961603917</v>
      </c>
      <c r="BT173" s="20">
        <f t="shared" si="172"/>
        <v>44.667856649050137</v>
      </c>
      <c r="BU173" s="20">
        <f t="shared" si="173"/>
        <v>3.0456688512226444</v>
      </c>
      <c r="BV173" s="20">
        <f t="shared" si="174"/>
        <v>25.613501913477538</v>
      </c>
      <c r="BW173" s="20">
        <f t="shared" si="175"/>
        <v>2.7164022518169975</v>
      </c>
      <c r="BX173" s="21">
        <f t="shared" si="176"/>
        <v>2086.0850786797032</v>
      </c>
      <c r="BY173" s="23">
        <f t="shared" si="177"/>
        <v>0.20860850786797033</v>
      </c>
    </row>
    <row r="174" spans="1:77" x14ac:dyDescent="0.25">
      <c r="A174" s="191" t="s">
        <v>494</v>
      </c>
      <c r="B174" s="78" t="s">
        <v>249</v>
      </c>
      <c r="C174" s="169" t="s">
        <v>315</v>
      </c>
      <c r="D174" s="74">
        <v>47.126300000000001</v>
      </c>
      <c r="E174" s="74">
        <v>-120.25385</v>
      </c>
      <c r="F174" s="172" t="s">
        <v>325</v>
      </c>
      <c r="G174" s="68" t="s">
        <v>73</v>
      </c>
      <c r="H174" s="7">
        <v>54.461325000000002</v>
      </c>
      <c r="I174" s="5">
        <v>14.407301499999999</v>
      </c>
      <c r="J174" s="5">
        <v>10.517946</v>
      </c>
      <c r="K174" s="5">
        <v>8.6332170000000001</v>
      </c>
      <c r="L174" s="5">
        <v>4.7693335000000001</v>
      </c>
      <c r="M174" s="5">
        <v>2.8662965000000002</v>
      </c>
      <c r="N174" s="5">
        <v>1.3660355</v>
      </c>
      <c r="O174" s="6">
        <v>1.7477175</v>
      </c>
      <c r="P174" s="6">
        <v>0.19183600000000001</v>
      </c>
      <c r="Q174" s="6">
        <v>0.30267900000000003</v>
      </c>
      <c r="R174" s="5">
        <v>0.64088149314154774</v>
      </c>
      <c r="S174" s="83">
        <f t="shared" si="150"/>
        <v>99.263687499999989</v>
      </c>
      <c r="T174" s="7">
        <f t="shared" si="189"/>
        <v>54.865305099611582</v>
      </c>
      <c r="U174" s="5">
        <f t="shared" si="190"/>
        <v>14.51417115649668</v>
      </c>
      <c r="V174" s="5">
        <f t="shared" si="191"/>
        <v>10.595965417867436</v>
      </c>
      <c r="W174" s="5">
        <f t="shared" si="192"/>
        <v>8.6972559829595308</v>
      </c>
      <c r="X174" s="5">
        <f t="shared" si="193"/>
        <v>4.8047111890740517</v>
      </c>
      <c r="Y174" s="5">
        <f t="shared" si="194"/>
        <v>2.8875579501315629</v>
      </c>
      <c r="Z174" s="5">
        <f t="shared" si="195"/>
        <v>1.376168399949881</v>
      </c>
      <c r="AA174" s="5">
        <f t="shared" si="196"/>
        <v>1.7606816188447565</v>
      </c>
      <c r="AB174" s="5">
        <f t="shared" si="197"/>
        <v>0.19325899010149106</v>
      </c>
      <c r="AC174" s="5">
        <f t="shared" si="198"/>
        <v>0.3049241949630373</v>
      </c>
      <c r="AD174" s="8">
        <f t="shared" si="199"/>
        <v>100</v>
      </c>
      <c r="AE174" s="4"/>
      <c r="AF174" s="35">
        <v>12.292879685199999</v>
      </c>
      <c r="AG174" s="31">
        <v>41.631436800000003</v>
      </c>
      <c r="AH174" s="31">
        <v>37.619998780000003</v>
      </c>
      <c r="AI174" s="31">
        <v>312.26085</v>
      </c>
      <c r="AJ174" s="31">
        <v>568.93104999999991</v>
      </c>
      <c r="AK174" s="31">
        <v>31.13355</v>
      </c>
      <c r="AL174" s="31">
        <v>322.23075</v>
      </c>
      <c r="AM174" s="31">
        <v>164.27526614999999</v>
      </c>
      <c r="AN174" s="31">
        <v>33.024049999999995</v>
      </c>
      <c r="AO174" s="32">
        <v>10.59675</v>
      </c>
      <c r="AP174" s="31">
        <v>20.8552</v>
      </c>
      <c r="AQ174" s="31">
        <v>25.97945</v>
      </c>
      <c r="AR174" s="31">
        <v>112.634</v>
      </c>
      <c r="AS174" s="31">
        <v>4.6566000000000001</v>
      </c>
      <c r="AT174" s="31">
        <v>25.017555640000001</v>
      </c>
      <c r="AU174" s="31">
        <v>39.342300000000002</v>
      </c>
      <c r="AV174" s="31">
        <v>3.383</v>
      </c>
      <c r="AW174" s="31">
        <v>22.7258</v>
      </c>
      <c r="AX174" s="31">
        <v>1.2935000000000001</v>
      </c>
      <c r="AY174" s="31">
        <f t="shared" si="151"/>
        <v>1789.8839870551999</v>
      </c>
      <c r="AZ174" s="33">
        <f t="shared" si="152"/>
        <v>0.17898839870552</v>
      </c>
      <c r="BA174" s="33">
        <f t="shared" si="153"/>
        <v>99.442675898705502</v>
      </c>
      <c r="BB174" s="33">
        <f t="shared" si="154"/>
        <v>99.487503128967916</v>
      </c>
      <c r="BC174" s="33">
        <f t="shared" si="155"/>
        <v>100.12838462210946</v>
      </c>
      <c r="BD174" s="51">
        <f t="shared" si="156"/>
        <v>101.29587662810947</v>
      </c>
      <c r="BE174" s="22">
        <f t="shared" si="157"/>
        <v>15.643008708589541</v>
      </c>
      <c r="BF174" s="20">
        <f t="shared" si="158"/>
        <v>60.847424245188101</v>
      </c>
      <c r="BG174" s="20">
        <f t="shared" si="159"/>
        <v>57.703635462978916</v>
      </c>
      <c r="BH174" s="20">
        <f t="shared" si="160"/>
        <v>459.37443800204159</v>
      </c>
      <c r="BI174" s="20">
        <f t="shared" si="161"/>
        <v>635.21106164991977</v>
      </c>
      <c r="BJ174" s="20">
        <f t="shared" si="162"/>
        <v>34.047653194103191</v>
      </c>
      <c r="BK174" s="20">
        <f t="shared" si="163"/>
        <v>381.07224737502855</v>
      </c>
      <c r="BL174" s="20">
        <f t="shared" si="164"/>
        <v>221.90307273627494</v>
      </c>
      <c r="BM174" s="20">
        <f t="shared" si="165"/>
        <v>41.938927678420775</v>
      </c>
      <c r="BN174" s="20">
        <f t="shared" si="166"/>
        <v>15.159103346393128</v>
      </c>
      <c r="BO174" s="20">
        <f t="shared" si="167"/>
        <v>28.034270567986233</v>
      </c>
      <c r="BP174" s="20">
        <f t="shared" si="168"/>
        <v>32.520714595725927</v>
      </c>
      <c r="BQ174" s="20">
        <f t="shared" si="169"/>
        <v>140.20236469328438</v>
      </c>
      <c r="BR174" s="20">
        <f t="shared" si="170"/>
        <v>5.0162003668130701</v>
      </c>
      <c r="BS174" s="20">
        <f t="shared" si="171"/>
        <v>29.339932253346774</v>
      </c>
      <c r="BT174" s="20">
        <f t="shared" si="172"/>
        <v>48.36163888015998</v>
      </c>
      <c r="BU174" s="20">
        <f t="shared" si="173"/>
        <v>3.8495442729208151</v>
      </c>
      <c r="BV174" s="20">
        <f t="shared" si="174"/>
        <v>26.507131114808654</v>
      </c>
      <c r="BW174" s="20">
        <f t="shared" si="175"/>
        <v>1.423920535226652</v>
      </c>
      <c r="BX174" s="21">
        <f t="shared" si="176"/>
        <v>2238.1562896792107</v>
      </c>
      <c r="BY174" s="23">
        <f t="shared" si="177"/>
        <v>0.22381562896792107</v>
      </c>
    </row>
    <row r="175" spans="1:77" x14ac:dyDescent="0.25">
      <c r="A175" s="191" t="s">
        <v>339</v>
      </c>
      <c r="B175" s="78" t="s">
        <v>250</v>
      </c>
      <c r="C175" s="169" t="s">
        <v>315</v>
      </c>
      <c r="D175" s="74">
        <v>47.123831000000003</v>
      </c>
      <c r="E175" s="74">
        <v>-120.25658199999999</v>
      </c>
      <c r="F175" s="172" t="s">
        <v>324</v>
      </c>
      <c r="G175" s="68" t="s">
        <v>73</v>
      </c>
      <c r="H175" s="7">
        <v>53.387819499999999</v>
      </c>
      <c r="I175" s="5">
        <v>14.164123500000001</v>
      </c>
      <c r="J175" s="5">
        <v>11.2109635</v>
      </c>
      <c r="K175" s="5">
        <v>9.0314160000000001</v>
      </c>
      <c r="L175" s="5">
        <v>5.2838479999999999</v>
      </c>
      <c r="M175" s="5">
        <v>2.7768459999999999</v>
      </c>
      <c r="N175" s="5">
        <v>1.1598714999999999</v>
      </c>
      <c r="O175" s="6">
        <v>1.7606525</v>
      </c>
      <c r="P175" s="6">
        <v>0.19372650000000002</v>
      </c>
      <c r="Q175" s="6">
        <v>0.25909799999999999</v>
      </c>
      <c r="R175" s="5">
        <v>0.72442341809568755</v>
      </c>
      <c r="S175" s="83">
        <f t="shared" si="150"/>
        <v>99.228364999999997</v>
      </c>
      <c r="T175" s="7">
        <f t="shared" si="189"/>
        <v>53.8029821412456</v>
      </c>
      <c r="U175" s="5">
        <f t="shared" si="190"/>
        <v>14.274268753697594</v>
      </c>
      <c r="V175" s="5">
        <f t="shared" si="191"/>
        <v>11.298143932936918</v>
      </c>
      <c r="W175" s="5">
        <f t="shared" si="192"/>
        <v>9.101647497668635</v>
      </c>
      <c r="X175" s="5">
        <f t="shared" si="193"/>
        <v>5.3249370782235506</v>
      </c>
      <c r="Y175" s="5">
        <f t="shared" si="194"/>
        <v>2.798439740491542</v>
      </c>
      <c r="Z175" s="5">
        <f t="shared" si="195"/>
        <v>1.1688910726282751</v>
      </c>
      <c r="AA175" s="5">
        <f t="shared" si="196"/>
        <v>1.7743439590080921</v>
      </c>
      <c r="AB175" s="5">
        <f t="shared" si="197"/>
        <v>0.19523298605192177</v>
      </c>
      <c r="AC175" s="5">
        <f t="shared" si="198"/>
        <v>0.26111283804787072</v>
      </c>
      <c r="AD175" s="8">
        <f t="shared" si="199"/>
        <v>100</v>
      </c>
      <c r="AE175" s="4"/>
      <c r="AF175" s="35">
        <v>16.230980920299999</v>
      </c>
      <c r="AG175" s="31">
        <v>49.609267199999998</v>
      </c>
      <c r="AH175" s="31">
        <v>38.813045570000007</v>
      </c>
      <c r="AI175" s="31">
        <v>319.80295000000001</v>
      </c>
      <c r="AJ175" s="31">
        <v>460.30689999999998</v>
      </c>
      <c r="AK175" s="31">
        <v>24.8551</v>
      </c>
      <c r="AL175" s="31">
        <v>308.87785000000002</v>
      </c>
      <c r="AM175" s="31">
        <v>153.71979869999998</v>
      </c>
      <c r="AN175" s="31">
        <v>31.591249999999999</v>
      </c>
      <c r="AO175" s="32">
        <v>9.9400499999999994</v>
      </c>
      <c r="AP175" s="31">
        <v>20.367649999999998</v>
      </c>
      <c r="AQ175" s="31">
        <v>37.023949999999999</v>
      </c>
      <c r="AR175" s="31">
        <v>110.0868</v>
      </c>
      <c r="AS175" s="31">
        <v>5.8406500000000001</v>
      </c>
      <c r="AT175" s="31">
        <v>18.203111079999996</v>
      </c>
      <c r="AU175" s="31">
        <v>36.795099999999998</v>
      </c>
      <c r="AV175" s="31">
        <v>2.7263000000000002</v>
      </c>
      <c r="AW175" s="31">
        <v>21.6114</v>
      </c>
      <c r="AX175" s="31">
        <v>1.8904999999999998</v>
      </c>
      <c r="AY175" s="31">
        <f t="shared" si="151"/>
        <v>1668.2926534703001</v>
      </c>
      <c r="AZ175" s="33">
        <f t="shared" si="152"/>
        <v>0.16682926534703002</v>
      </c>
      <c r="BA175" s="33">
        <f t="shared" si="153"/>
        <v>99.39519426534703</v>
      </c>
      <c r="BB175" s="33">
        <f t="shared" si="154"/>
        <v>99.43892116236205</v>
      </c>
      <c r="BC175" s="33">
        <f t="shared" si="155"/>
        <v>100.16334458045773</v>
      </c>
      <c r="BD175" s="51">
        <f t="shared" si="156"/>
        <v>101.40776152895774</v>
      </c>
      <c r="BE175" s="22">
        <f t="shared" si="157"/>
        <v>20.654344822953721</v>
      </c>
      <c r="BF175" s="20">
        <f t="shared" si="158"/>
        <v>72.507613472790212</v>
      </c>
      <c r="BG175" s="20">
        <f t="shared" si="159"/>
        <v>59.533596635041384</v>
      </c>
      <c r="BH175" s="20">
        <f t="shared" si="160"/>
        <v>470.46980249892044</v>
      </c>
      <c r="BI175" s="20">
        <f t="shared" si="161"/>
        <v>513.93228517547686</v>
      </c>
      <c r="BJ175" s="20">
        <f t="shared" si="162"/>
        <v>27.181539686439685</v>
      </c>
      <c r="BK175" s="20">
        <f t="shared" si="163"/>
        <v>365.28101822643237</v>
      </c>
      <c r="BL175" s="20">
        <f t="shared" si="164"/>
        <v>207.64474452766936</v>
      </c>
      <c r="BM175" s="20">
        <f t="shared" si="165"/>
        <v>40.119341783364263</v>
      </c>
      <c r="BN175" s="20">
        <f t="shared" si="166"/>
        <v>14.219665955912426</v>
      </c>
      <c r="BO175" s="20">
        <f t="shared" si="167"/>
        <v>27.378889242685023</v>
      </c>
      <c r="BP175" s="20">
        <f t="shared" si="168"/>
        <v>46.346066262235233</v>
      </c>
      <c r="BQ175" s="20">
        <f t="shared" si="169"/>
        <v>137.03171050940796</v>
      </c>
      <c r="BR175" s="20">
        <f t="shared" si="170"/>
        <v>6.2916872122206673</v>
      </c>
      <c r="BS175" s="20">
        <f t="shared" si="171"/>
        <v>21.348130631652143</v>
      </c>
      <c r="BT175" s="20">
        <f t="shared" si="172"/>
        <v>45.230485730609907</v>
      </c>
      <c r="BU175" s="20">
        <f t="shared" si="173"/>
        <v>3.1022797964126569</v>
      </c>
      <c r="BV175" s="20">
        <f t="shared" si="174"/>
        <v>25.207306821963396</v>
      </c>
      <c r="BW175" s="20">
        <f t="shared" si="175"/>
        <v>2.0811146284081836</v>
      </c>
      <c r="BX175" s="21">
        <f t="shared" si="176"/>
        <v>2105.561623620596</v>
      </c>
      <c r="BY175" s="23">
        <f t="shared" si="177"/>
        <v>0.2105561623620596</v>
      </c>
    </row>
    <row r="176" spans="1:77" x14ac:dyDescent="0.25">
      <c r="A176" s="191" t="s">
        <v>379</v>
      </c>
      <c r="B176" s="78" t="s">
        <v>251</v>
      </c>
      <c r="C176" s="169" t="s">
        <v>267</v>
      </c>
      <c r="D176" s="74">
        <v>47.099800999999999</v>
      </c>
      <c r="E176" s="74">
        <v>-120.293087</v>
      </c>
      <c r="F176" s="172" t="s">
        <v>321</v>
      </c>
      <c r="G176" s="68" t="s">
        <v>73</v>
      </c>
      <c r="H176" s="7">
        <v>56.451799999999999</v>
      </c>
      <c r="I176" s="5">
        <v>14.143700000000001</v>
      </c>
      <c r="J176" s="5">
        <v>10.353899999999999</v>
      </c>
      <c r="K176" s="5">
        <v>6.8029999999999999</v>
      </c>
      <c r="L176" s="5">
        <v>3.3096999999999999</v>
      </c>
      <c r="M176" s="5">
        <v>3.3993000000000002</v>
      </c>
      <c r="N176" s="5">
        <v>1.7267999999999999</v>
      </c>
      <c r="O176" s="6">
        <v>1.9556</v>
      </c>
      <c r="P176" s="6">
        <v>0.19289999999999999</v>
      </c>
      <c r="Q176" s="6">
        <v>0.31080000000000002</v>
      </c>
      <c r="R176" s="5">
        <v>1.1248073959939506</v>
      </c>
      <c r="S176" s="83">
        <f t="shared" si="150"/>
        <v>98.647499999999994</v>
      </c>
      <c r="T176" s="7">
        <f t="shared" si="189"/>
        <v>57.225778656326817</v>
      </c>
      <c r="U176" s="5">
        <f t="shared" si="190"/>
        <v>14.337616259915356</v>
      </c>
      <c r="V176" s="5">
        <f t="shared" si="191"/>
        <v>10.495856458602599</v>
      </c>
      <c r="W176" s="5">
        <f t="shared" si="192"/>
        <v>6.896272079880382</v>
      </c>
      <c r="X176" s="5">
        <f t="shared" si="193"/>
        <v>3.3550774221343671</v>
      </c>
      <c r="Y176" s="5">
        <f t="shared" si="194"/>
        <v>3.445905876986239</v>
      </c>
      <c r="Z176" s="5">
        <f t="shared" si="195"/>
        <v>1.7504751767657569</v>
      </c>
      <c r="AA176" s="5">
        <f t="shared" si="196"/>
        <v>1.9824121239767862</v>
      </c>
      <c r="AB176" s="5">
        <f t="shared" si="197"/>
        <v>0.19554474264426366</v>
      </c>
      <c r="AC176" s="5">
        <f t="shared" si="198"/>
        <v>0.31506120276742955</v>
      </c>
      <c r="AD176" s="8">
        <f t="shared" si="199"/>
        <v>100</v>
      </c>
      <c r="AE176" s="4"/>
      <c r="AF176" s="35">
        <v>9.2905800000000003</v>
      </c>
      <c r="AG176" s="31">
        <v>6.8403200000000002</v>
      </c>
      <c r="AH176" s="31">
        <v>32.183632000000003</v>
      </c>
      <c r="AI176" s="31">
        <v>326.69</v>
      </c>
      <c r="AJ176" s="31">
        <v>748.86</v>
      </c>
      <c r="AK176" s="31">
        <v>38.19</v>
      </c>
      <c r="AL176" s="31">
        <v>326.45</v>
      </c>
      <c r="AM176" s="31">
        <v>196.71889999999996</v>
      </c>
      <c r="AN176" s="31">
        <v>36.5</v>
      </c>
      <c r="AO176" s="32">
        <v>12.51</v>
      </c>
      <c r="AP176" s="31">
        <v>21.85</v>
      </c>
      <c r="AQ176" s="31">
        <v>14.04</v>
      </c>
      <c r="AR176" s="31">
        <v>121.81</v>
      </c>
      <c r="AS176" s="31">
        <v>9.89</v>
      </c>
      <c r="AT176" s="31">
        <v>24.473063999999997</v>
      </c>
      <c r="AU176" s="31">
        <v>50.29</v>
      </c>
      <c r="AV176" s="31">
        <v>5.54</v>
      </c>
      <c r="AW176" s="31">
        <v>26.5</v>
      </c>
      <c r="AX176" s="31">
        <v>2.44</v>
      </c>
      <c r="AY176" s="31">
        <f t="shared" si="151"/>
        <v>2011.0664960000001</v>
      </c>
      <c r="AZ176" s="33">
        <f t="shared" si="152"/>
        <v>0.20110664960000002</v>
      </c>
      <c r="BA176" s="33">
        <f t="shared" si="153"/>
        <v>98.848606649600001</v>
      </c>
      <c r="BB176" s="33">
        <f t="shared" si="154"/>
        <v>98.896033653544023</v>
      </c>
      <c r="BC176" s="33">
        <f t="shared" si="155"/>
        <v>100.02084104953798</v>
      </c>
      <c r="BD176" s="51">
        <f t="shared" si="156"/>
        <v>101.17012394953798</v>
      </c>
      <c r="BE176" s="22">
        <f t="shared" si="157"/>
        <v>11.822504374041902</v>
      </c>
      <c r="BF176" s="20">
        <f t="shared" si="158"/>
        <v>9.9976336395107328</v>
      </c>
      <c r="BG176" s="20">
        <f t="shared" si="159"/>
        <v>49.365035327698202</v>
      </c>
      <c r="BH176" s="20">
        <f t="shared" si="160"/>
        <v>480.60150720427157</v>
      </c>
      <c r="BI176" s="20">
        <f t="shared" si="161"/>
        <v>836.1015902140673</v>
      </c>
      <c r="BJ176" s="20">
        <f t="shared" si="162"/>
        <v>41.764587574587573</v>
      </c>
      <c r="BK176" s="20">
        <f t="shared" si="163"/>
        <v>386.06196073955721</v>
      </c>
      <c r="BL176" s="20">
        <f t="shared" si="164"/>
        <v>265.72794187678136</v>
      </c>
      <c r="BM176" s="20">
        <f t="shared" si="165"/>
        <v>46.353214104943476</v>
      </c>
      <c r="BN176" s="20">
        <f t="shared" si="166"/>
        <v>17.896089165392976</v>
      </c>
      <c r="BO176" s="20">
        <f t="shared" si="167"/>
        <v>29.371514629948368</v>
      </c>
      <c r="BP176" s="20">
        <f t="shared" si="168"/>
        <v>17.575076952129166</v>
      </c>
      <c r="BQ176" s="20">
        <f t="shared" si="169"/>
        <v>151.62428789964815</v>
      </c>
      <c r="BR176" s="20">
        <f t="shared" si="170"/>
        <v>10.653743423910422</v>
      </c>
      <c r="BS176" s="20">
        <f t="shared" si="171"/>
        <v>28.701366757180907</v>
      </c>
      <c r="BT176" s="20">
        <f t="shared" si="172"/>
        <v>61.819131552635334</v>
      </c>
      <c r="BU176" s="20">
        <f t="shared" si="173"/>
        <v>6.3040127910083701</v>
      </c>
      <c r="BV176" s="20">
        <f t="shared" si="174"/>
        <v>30.909317803660567</v>
      </c>
      <c r="BW176" s="20">
        <f t="shared" si="175"/>
        <v>2.6860194093181526</v>
      </c>
      <c r="BX176" s="21">
        <f t="shared" si="176"/>
        <v>2485.3365354402918</v>
      </c>
      <c r="BY176" s="23">
        <f t="shared" si="177"/>
        <v>0.24853365354402918</v>
      </c>
    </row>
    <row r="177" spans="1:77" x14ac:dyDescent="0.25">
      <c r="A177" s="191" t="s">
        <v>381</v>
      </c>
      <c r="B177" s="78" t="s">
        <v>252</v>
      </c>
      <c r="C177" s="169" t="s">
        <v>267</v>
      </c>
      <c r="D177" s="74">
        <v>47.102001999999999</v>
      </c>
      <c r="E177" s="74">
        <v>-120.29209299999999</v>
      </c>
      <c r="F177" s="172" t="s">
        <v>321</v>
      </c>
      <c r="G177" s="101" t="s">
        <v>131</v>
      </c>
      <c r="H177" s="7">
        <v>55.450600000000001</v>
      </c>
      <c r="I177" s="5">
        <v>13.949400000000001</v>
      </c>
      <c r="J177" s="5">
        <v>11.6976</v>
      </c>
      <c r="K177" s="5">
        <v>7.0445000000000002</v>
      </c>
      <c r="L177" s="5">
        <v>3.5661999999999998</v>
      </c>
      <c r="M177" s="5">
        <v>3.1135999999999999</v>
      </c>
      <c r="N177" s="5">
        <v>1.5189999999999999</v>
      </c>
      <c r="O177" s="6">
        <v>1.9256</v>
      </c>
      <c r="P177" s="6">
        <v>0.1827</v>
      </c>
      <c r="Q177" s="6">
        <v>0.29699999999999999</v>
      </c>
      <c r="R177" s="5">
        <v>1.152008991289748</v>
      </c>
      <c r="S177" s="8">
        <f t="shared" si="150"/>
        <v>98.746200000000002</v>
      </c>
      <c r="T177" s="7">
        <f t="shared" si="189"/>
        <v>56.154667217573937</v>
      </c>
      <c r="U177" s="5">
        <f t="shared" si="190"/>
        <v>14.126518286273296</v>
      </c>
      <c r="V177" s="5">
        <f t="shared" si="191"/>
        <v>11.846126737028866</v>
      </c>
      <c r="W177" s="5">
        <f t="shared" si="192"/>
        <v>7.1339454075194793</v>
      </c>
      <c r="X177" s="5">
        <f t="shared" si="193"/>
        <v>3.6114807455881843</v>
      </c>
      <c r="Y177" s="5">
        <f t="shared" si="194"/>
        <v>3.1531339940169851</v>
      </c>
      <c r="Z177" s="5">
        <f t="shared" si="195"/>
        <v>1.5382870429444373</v>
      </c>
      <c r="AA177" s="5">
        <f t="shared" si="196"/>
        <v>1.9500497234323955</v>
      </c>
      <c r="AB177" s="5">
        <f t="shared" si="197"/>
        <v>0.18501977797626643</v>
      </c>
      <c r="AC177" s="5">
        <f t="shared" si="198"/>
        <v>0.30077106764614736</v>
      </c>
      <c r="AD177" s="8">
        <f t="shared" si="199"/>
        <v>100</v>
      </c>
      <c r="AE177" s="231"/>
      <c r="AF177" s="35">
        <v>7.7464279999999999</v>
      </c>
      <c r="AG177" s="31">
        <v>8.1203199999999995</v>
      </c>
      <c r="AH177" s="31">
        <v>32.430164000000005</v>
      </c>
      <c r="AI177" s="31">
        <v>317.61</v>
      </c>
      <c r="AJ177" s="31">
        <v>728.02</v>
      </c>
      <c r="AK177" s="31">
        <v>42.37</v>
      </c>
      <c r="AL177" s="31">
        <v>313.89</v>
      </c>
      <c r="AM177" s="31">
        <v>192.38424000000001</v>
      </c>
      <c r="AN177" s="31">
        <v>35.69</v>
      </c>
      <c r="AO177" s="32">
        <v>12.71</v>
      </c>
      <c r="AP177" s="31">
        <v>21.58</v>
      </c>
      <c r="AQ177" s="31">
        <v>13.95</v>
      </c>
      <c r="AR177" s="31">
        <v>117.36</v>
      </c>
      <c r="AS177" s="31">
        <v>10.76</v>
      </c>
      <c r="AT177" s="31">
        <v>30.106999999999996</v>
      </c>
      <c r="AU177" s="31">
        <v>51.98</v>
      </c>
      <c r="AV177" s="31">
        <v>5.09</v>
      </c>
      <c r="AW177" s="31">
        <v>29.54</v>
      </c>
      <c r="AX177" s="31">
        <v>2.5499999999999998</v>
      </c>
      <c r="AY177" s="31">
        <f t="shared" si="151"/>
        <v>1973.8881519999995</v>
      </c>
      <c r="AZ177" s="33">
        <f t="shared" si="152"/>
        <v>0.19738881519999996</v>
      </c>
      <c r="BA177" s="33">
        <f t="shared" si="153"/>
        <v>98.943588815200002</v>
      </c>
      <c r="BB177" s="33">
        <f t="shared" si="154"/>
        <v>98.990087678965239</v>
      </c>
      <c r="BC177" s="33">
        <f t="shared" si="155"/>
        <v>100.14209667025499</v>
      </c>
      <c r="BD177" s="51">
        <f t="shared" si="156"/>
        <v>101.44053027025498</v>
      </c>
      <c r="BE177" s="22">
        <f t="shared" si="157"/>
        <v>9.8575308444898653</v>
      </c>
      <c r="BF177" s="20">
        <f t="shared" si="158"/>
        <v>11.868448317562889</v>
      </c>
      <c r="BG177" s="20">
        <f t="shared" si="159"/>
        <v>49.743179748732103</v>
      </c>
      <c r="BH177" s="20">
        <f t="shared" si="160"/>
        <v>467.24370107180727</v>
      </c>
      <c r="BI177" s="20">
        <f t="shared" si="161"/>
        <v>812.83374690548999</v>
      </c>
      <c r="BJ177" s="20">
        <f t="shared" si="162"/>
        <v>46.335835965835962</v>
      </c>
      <c r="BK177" s="20">
        <f t="shared" si="163"/>
        <v>371.20842045195161</v>
      </c>
      <c r="BL177" s="20">
        <f t="shared" si="164"/>
        <v>259.87268200833154</v>
      </c>
      <c r="BM177" s="20">
        <f t="shared" si="165"/>
        <v>45.32455373713514</v>
      </c>
      <c r="BN177" s="20">
        <f t="shared" si="166"/>
        <v>18.182197705207415</v>
      </c>
      <c r="BO177" s="20">
        <f t="shared" si="167"/>
        <v>29.008571428571429</v>
      </c>
      <c r="BP177" s="20">
        <f t="shared" si="168"/>
        <v>17.462416202436028</v>
      </c>
      <c r="BQ177" s="20">
        <f t="shared" si="169"/>
        <v>146.0851032583754</v>
      </c>
      <c r="BR177" s="20">
        <f t="shared" si="170"/>
        <v>11.590928133597181</v>
      </c>
      <c r="BS177" s="20">
        <f t="shared" si="171"/>
        <v>35.308698941760845</v>
      </c>
      <c r="BT177" s="20">
        <f t="shared" si="172"/>
        <v>63.896569061562623</v>
      </c>
      <c r="BU177" s="20">
        <f t="shared" si="173"/>
        <v>5.7919539902946937</v>
      </c>
      <c r="BV177" s="20">
        <f t="shared" si="174"/>
        <v>34.455141430948423</v>
      </c>
      <c r="BW177" s="20">
        <f t="shared" si="175"/>
        <v>2.8071104482628235</v>
      </c>
      <c r="BX177" s="21">
        <f t="shared" si="176"/>
        <v>2438.8767896523532</v>
      </c>
      <c r="BY177" s="23">
        <f t="shared" si="177"/>
        <v>0.2438876789652353</v>
      </c>
    </row>
    <row r="178" spans="1:77" ht="15.75" thickBot="1" x14ac:dyDescent="0.3">
      <c r="A178" s="216" t="s">
        <v>1641</v>
      </c>
      <c r="B178" s="217" t="s">
        <v>1644</v>
      </c>
      <c r="C178" s="169" t="s">
        <v>1642</v>
      </c>
      <c r="D178" s="218">
        <v>47.007387999999999</v>
      </c>
      <c r="E178" s="218">
        <v>-120.30195999999999</v>
      </c>
      <c r="F178" s="219" t="s">
        <v>325</v>
      </c>
      <c r="G178" s="220" t="s">
        <v>131</v>
      </c>
      <c r="H178" s="221">
        <v>53.67</v>
      </c>
      <c r="I178" s="221">
        <v>14.42</v>
      </c>
      <c r="J178" s="221">
        <v>10.58</v>
      </c>
      <c r="K178" s="221">
        <v>8.85</v>
      </c>
      <c r="L178" s="221">
        <v>4.1100000000000003</v>
      </c>
      <c r="M178" s="221">
        <v>2.83</v>
      </c>
      <c r="N178" s="221">
        <v>1.1100000000000001</v>
      </c>
      <c r="O178" s="222">
        <v>1.744</v>
      </c>
      <c r="P178" s="222">
        <v>0.17399999999999999</v>
      </c>
      <c r="Q178" s="222">
        <v>0.314</v>
      </c>
      <c r="R178" s="221">
        <v>1.86</v>
      </c>
      <c r="S178" s="223">
        <v>97.81</v>
      </c>
      <c r="T178" s="221">
        <f t="shared" si="189"/>
        <v>54.871690011246301</v>
      </c>
      <c r="U178" s="221">
        <v>14.75</v>
      </c>
      <c r="V178" s="221">
        <v>10.81</v>
      </c>
      <c r="W178" s="221">
        <f t="shared" si="192"/>
        <v>9.048154585420713</v>
      </c>
      <c r="X178" s="221">
        <f t="shared" si="193"/>
        <v>4.2020243328902982</v>
      </c>
      <c r="Y178" s="221">
        <v>2.9</v>
      </c>
      <c r="Z178" s="221">
        <f t="shared" si="195"/>
        <v>1.134853286984971</v>
      </c>
      <c r="AA178" s="221">
        <f t="shared" si="196"/>
        <v>1.7830487680196299</v>
      </c>
      <c r="AB178" s="221">
        <f t="shared" si="197"/>
        <v>0.17789592066250892</v>
      </c>
      <c r="AC178" s="221">
        <f t="shared" si="198"/>
        <v>0.32103056947142422</v>
      </c>
      <c r="AD178" s="223">
        <f t="shared" si="199"/>
        <v>100</v>
      </c>
      <c r="AE178" s="4"/>
      <c r="AF178" s="224">
        <v>14</v>
      </c>
      <c r="AG178" s="225">
        <v>42</v>
      </c>
      <c r="AH178" s="225">
        <v>36</v>
      </c>
      <c r="AI178" s="225">
        <v>315</v>
      </c>
      <c r="AJ178" s="225">
        <v>591</v>
      </c>
      <c r="AK178" s="225">
        <v>25</v>
      </c>
      <c r="AL178" s="225">
        <v>324</v>
      </c>
      <c r="AM178" s="225">
        <v>160</v>
      </c>
      <c r="AN178" s="225">
        <v>34</v>
      </c>
      <c r="AO178" s="226">
        <v>11.7</v>
      </c>
      <c r="AP178" s="225">
        <v>22</v>
      </c>
      <c r="AQ178" s="225">
        <v>28</v>
      </c>
      <c r="AR178" s="225">
        <v>115</v>
      </c>
      <c r="AS178" s="225">
        <v>6</v>
      </c>
      <c r="AT178" s="225">
        <v>21</v>
      </c>
      <c r="AU178" s="225">
        <v>40</v>
      </c>
      <c r="AV178" s="225">
        <v>4</v>
      </c>
      <c r="AW178" s="225">
        <v>25</v>
      </c>
      <c r="AX178" s="225">
        <v>1</v>
      </c>
      <c r="AY178" s="225">
        <v>1813</v>
      </c>
      <c r="AZ178" s="227">
        <f t="shared" si="152"/>
        <v>0.18129999999999999</v>
      </c>
      <c r="BA178" s="227">
        <v>97.99</v>
      </c>
      <c r="BB178" s="227">
        <v>98.04</v>
      </c>
      <c r="BC178" s="227">
        <v>99.89</v>
      </c>
      <c r="BD178" s="227">
        <v>101.07</v>
      </c>
      <c r="BE178" s="228">
        <v>17.5</v>
      </c>
      <c r="BF178" s="228">
        <v>61</v>
      </c>
      <c r="BG178" s="228">
        <v>55.9</v>
      </c>
      <c r="BH178" s="228">
        <v>464.1</v>
      </c>
      <c r="BI178" s="228">
        <v>659.8</v>
      </c>
      <c r="BJ178" s="228">
        <v>27</v>
      </c>
      <c r="BK178" s="228">
        <v>382.6</v>
      </c>
      <c r="BL178" s="228">
        <v>216.1</v>
      </c>
      <c r="BM178" s="228">
        <v>42.9</v>
      </c>
      <c r="BN178" s="228">
        <v>16.7</v>
      </c>
      <c r="BO178" s="228">
        <v>29.2</v>
      </c>
      <c r="BP178" s="228">
        <v>34.6</v>
      </c>
      <c r="BQ178" s="228">
        <v>143.4</v>
      </c>
      <c r="BR178" s="228">
        <v>6.4</v>
      </c>
      <c r="BS178" s="228">
        <v>24.4</v>
      </c>
      <c r="BT178" s="228">
        <v>49.6</v>
      </c>
      <c r="BU178" s="228">
        <v>4.5</v>
      </c>
      <c r="BV178" s="228">
        <v>28.8</v>
      </c>
      <c r="BW178" s="228">
        <v>1</v>
      </c>
      <c r="BX178" s="229">
        <v>2266</v>
      </c>
      <c r="BY178" s="230">
        <v>0.23</v>
      </c>
    </row>
    <row r="179" spans="1:77" ht="15.75" thickBot="1" x14ac:dyDescent="0.3">
      <c r="A179" s="67" t="s">
        <v>72</v>
      </c>
      <c r="B179" s="177"/>
      <c r="C179" s="178"/>
      <c r="D179" s="179"/>
      <c r="E179" s="179"/>
      <c r="F179" s="180"/>
      <c r="G179" s="181"/>
      <c r="H179" s="69"/>
      <c r="I179" s="69"/>
      <c r="J179" s="69"/>
      <c r="K179" s="69"/>
      <c r="L179" s="69"/>
      <c r="M179" s="69"/>
      <c r="N179" s="69"/>
      <c r="O179" s="70"/>
      <c r="P179" s="70"/>
      <c r="Q179" s="70"/>
      <c r="R179" s="69"/>
      <c r="S179" s="71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71"/>
      <c r="AE179" s="110"/>
      <c r="AF179" s="112"/>
      <c r="AG179" s="52"/>
      <c r="AH179" s="52"/>
      <c r="AI179" s="52"/>
      <c r="AJ179" s="52"/>
      <c r="AK179" s="52"/>
      <c r="AL179" s="52"/>
      <c r="AM179" s="52"/>
      <c r="AN179" s="52"/>
      <c r="AO179" s="113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3"/>
      <c r="BA179" s="53"/>
      <c r="BB179" s="53"/>
      <c r="BC179" s="53"/>
      <c r="BD179" s="64"/>
      <c r="BE179" s="54"/>
      <c r="BF179" s="54"/>
      <c r="BG179" s="54"/>
      <c r="BH179" s="54"/>
      <c r="BI179" s="54"/>
      <c r="BJ179" s="54"/>
      <c r="BK179" s="54"/>
      <c r="BL179" s="54"/>
      <c r="BM179" s="54"/>
      <c r="BN179" s="54"/>
      <c r="BO179" s="54"/>
      <c r="BP179" s="54"/>
      <c r="BQ179" s="54"/>
      <c r="BR179" s="54"/>
      <c r="BS179" s="54"/>
      <c r="BT179" s="54"/>
      <c r="BU179" s="54"/>
      <c r="BV179" s="54"/>
      <c r="BW179" s="54"/>
      <c r="BX179" s="55"/>
      <c r="BY179" s="66"/>
    </row>
    <row r="180" spans="1:77" x14ac:dyDescent="0.25">
      <c r="A180" s="193" t="s">
        <v>401</v>
      </c>
      <c r="B180" s="182" t="s">
        <v>80</v>
      </c>
      <c r="C180" s="169" t="s">
        <v>264</v>
      </c>
      <c r="D180" s="183">
        <v>47.094282</v>
      </c>
      <c r="E180" s="183">
        <v>-120.35882599999999</v>
      </c>
      <c r="F180" s="168" t="s">
        <v>323</v>
      </c>
      <c r="G180" s="148" t="s">
        <v>74</v>
      </c>
      <c r="H180" s="73">
        <v>53.660165999999997</v>
      </c>
      <c r="I180" s="75">
        <v>14.120048999999998</v>
      </c>
      <c r="J180" s="75">
        <v>11.459211</v>
      </c>
      <c r="K180" s="75">
        <v>8.8807829999999992</v>
      </c>
      <c r="L180" s="75">
        <v>5.0193719999999988</v>
      </c>
      <c r="M180" s="75">
        <v>2.8271654999999996</v>
      </c>
      <c r="N180" s="75">
        <v>1.1182634999999999</v>
      </c>
      <c r="O180" s="76">
        <v>1.8042764999999996</v>
      </c>
      <c r="P180" s="76">
        <v>0.19547249999999999</v>
      </c>
      <c r="Q180" s="76">
        <v>0.30391199999999996</v>
      </c>
      <c r="R180" s="75">
        <v>0.40955631399312942</v>
      </c>
      <c r="S180" s="77">
        <f t="shared" ref="S180:S195" si="200">SUM(H180:Q180)</f>
        <v>99.388670999999988</v>
      </c>
      <c r="T180" s="73">
        <f t="shared" ref="T180" si="201">H180/S180*100</f>
        <v>53.990223895840202</v>
      </c>
      <c r="U180" s="75">
        <f t="shared" ref="U180" si="202">I180/S180*100</f>
        <v>14.206899899084071</v>
      </c>
      <c r="V180" s="75">
        <f t="shared" ref="V180" si="203">J180/S180*100</f>
        <v>11.529695371417132</v>
      </c>
      <c r="W180" s="75">
        <f t="shared" ref="W180" si="204">K180/S180*100</f>
        <v>8.9354077387753783</v>
      </c>
      <c r="X180" s="75">
        <f t="shared" ref="X180" si="205">L180/S180*100</f>
        <v>5.0502456160219706</v>
      </c>
      <c r="Y180" s="75">
        <f t="shared" ref="Y180" si="206">M180/S180*100</f>
        <v>2.8445550901872911</v>
      </c>
      <c r="Z180" s="75">
        <f t="shared" ref="Z180" si="207">N180/S180*100</f>
        <v>1.1251418182259425</v>
      </c>
      <c r="AA180" s="75">
        <f t="shared" ref="AA180" si="208">O180/S180*100</f>
        <v>1.8153744102283043</v>
      </c>
      <c r="AB180" s="75">
        <f t="shared" ref="AB180" si="209">P180/S180*100</f>
        <v>0.19667483027316063</v>
      </c>
      <c r="AC180" s="75">
        <f t="shared" ref="AC180" si="210">Q180/S180*100</f>
        <v>0.30578132994654894</v>
      </c>
      <c r="AD180" s="77">
        <f t="shared" ref="AD180" si="211">S180/S180*100</f>
        <v>100</v>
      </c>
      <c r="AE180" s="111"/>
      <c r="AF180" s="92">
        <v>12.8749997427</v>
      </c>
      <c r="AG180" s="42">
        <v>45.332735999999997</v>
      </c>
      <c r="AH180" s="42">
        <v>36.916934339999997</v>
      </c>
      <c r="AI180" s="42">
        <v>311.24849999999998</v>
      </c>
      <c r="AJ180" s="42">
        <v>526.90139999999997</v>
      </c>
      <c r="AK180" s="42">
        <v>23.748149999999995</v>
      </c>
      <c r="AL180" s="42">
        <v>314.9871</v>
      </c>
      <c r="AM180" s="42">
        <v>160.64239589999994</v>
      </c>
      <c r="AN180" s="42">
        <v>32.893649999999994</v>
      </c>
      <c r="AO180" s="43">
        <v>10.843949999999998</v>
      </c>
      <c r="AP180" s="42">
        <v>20.381399999999999</v>
      </c>
      <c r="AQ180" s="42">
        <v>33.577049999999993</v>
      </c>
      <c r="AR180" s="42">
        <v>112.51979999999998</v>
      </c>
      <c r="AS180" s="42">
        <v>5.879249999999999</v>
      </c>
      <c r="AT180" s="42">
        <v>22.132729079999997</v>
      </c>
      <c r="AU180" s="42">
        <v>39.024149999999992</v>
      </c>
      <c r="AV180" s="42">
        <v>3.1556999999999999</v>
      </c>
      <c r="AW180" s="42">
        <v>23.084849999999996</v>
      </c>
      <c r="AX180" s="42">
        <v>0</v>
      </c>
      <c r="AY180" s="42">
        <f>SUM(AF180:AX180)</f>
        <v>1736.1447450626997</v>
      </c>
      <c r="AZ180" s="44">
        <f>AY180/10000</f>
        <v>0.17361447450626996</v>
      </c>
      <c r="BA180" s="44">
        <f>AZ180+S180</f>
        <v>99.562285474506254</v>
      </c>
      <c r="BB180" s="44">
        <f>S180+BY180</f>
        <v>99.606517117360141</v>
      </c>
      <c r="BC180" s="44">
        <f>R180+BB180</f>
        <v>100.01607343135328</v>
      </c>
      <c r="BD180" s="45">
        <f>J180*0.111+BC180</f>
        <v>101.28804585235328</v>
      </c>
      <c r="BE180" s="93">
        <f>AF180*((58.71+16)/58.71)</f>
        <v>16.38377160240363</v>
      </c>
      <c r="BF180" s="28">
        <f>AG180*((51.996*2+16*3)/(51.996*2))</f>
        <v>66.257146800830839</v>
      </c>
      <c r="BG180" s="28">
        <f>AH180*((44.956*2+16*3)/(44.956*2))</f>
        <v>56.625236327721325</v>
      </c>
      <c r="BH180" s="28">
        <f>AI180*((50.942*2+16*3)/(50.942*2))</f>
        <v>457.88514559695341</v>
      </c>
      <c r="BI180" s="28">
        <f>AJ180*((137.34+16)/137.34)</f>
        <v>588.28499108781125</v>
      </c>
      <c r="BJ180" s="28">
        <f>AK180*((85.47*2+16)/(85.47*2))</f>
        <v>25.970979062829059</v>
      </c>
      <c r="BK180" s="28">
        <f>AL180*((87.62+16)/87.62)</f>
        <v>372.50585827436657</v>
      </c>
      <c r="BL180" s="28">
        <f>AM180*((91.22+16*2)/91.22)</f>
        <v>216.99579064676598</v>
      </c>
      <c r="BM180" s="28">
        <f>AN180*((88.905*2+16*3)/(88.905*2))</f>
        <v>41.773326058714346</v>
      </c>
      <c r="BN180" s="28">
        <f>AO180*((92.906*2+16*5)/(92.906*2))</f>
        <v>15.512733501603767</v>
      </c>
      <c r="BO180" s="28">
        <f>AP180*((69.72*2+16*3)/(69.72*2))</f>
        <v>27.397372461273665</v>
      </c>
      <c r="BP180" s="28">
        <f>AQ180*((63.546+16)/63.546)</f>
        <v>42.031284727598894</v>
      </c>
      <c r="BQ180" s="28">
        <f>AR180*((65.37+16)/65.37)</f>
        <v>140.06021303350155</v>
      </c>
      <c r="BR180" s="28">
        <f>AS180*((207.19+16)/207.19)</f>
        <v>6.3332680510642394</v>
      </c>
      <c r="BS180" s="28">
        <f>AT180*((138.91*2+16*3)/(138.91*2))</f>
        <v>25.956683423963714</v>
      </c>
      <c r="BT180" s="28">
        <f>AU180*((140.12+16*2)/(140.02))</f>
        <v>47.970552049707173</v>
      </c>
      <c r="BU180" s="28">
        <f>AV180*((232.038+16*2)/(232.038))</f>
        <v>3.590897683138107</v>
      </c>
      <c r="BV180" s="28">
        <f>AW180*((144.24*2+16*3)/(144.24*2))</f>
        <v>26.925923211314473</v>
      </c>
      <c r="BW180" s="28">
        <f>AX180*((238.03*2+16*3)/(238.03*2))</f>
        <v>0</v>
      </c>
      <c r="BX180" s="29">
        <f>SUM(BE180:BW180)</f>
        <v>2178.4611736015618</v>
      </c>
      <c r="BY180" s="30">
        <f>BX180/10000</f>
        <v>0.21784611736015619</v>
      </c>
    </row>
    <row r="181" spans="1:77" x14ac:dyDescent="0.25">
      <c r="A181" s="191" t="s">
        <v>401</v>
      </c>
      <c r="B181" s="184" t="s">
        <v>253</v>
      </c>
      <c r="C181" s="169" t="s">
        <v>264</v>
      </c>
      <c r="D181" s="183">
        <v>47.094282</v>
      </c>
      <c r="E181" s="183">
        <v>-120.35882599999999</v>
      </c>
      <c r="F181" s="171" t="s">
        <v>323</v>
      </c>
      <c r="G181" s="101" t="s">
        <v>74</v>
      </c>
      <c r="H181" s="12">
        <v>53.6200525</v>
      </c>
      <c r="I181" s="5">
        <v>14.0333805</v>
      </c>
      <c r="J181" s="5">
        <v>11.7508505</v>
      </c>
      <c r="K181" s="5">
        <v>8.9019665000000003</v>
      </c>
      <c r="L181" s="5">
        <v>4.9847510000000002</v>
      </c>
      <c r="M181" s="5">
        <v>2.8299789999999998</v>
      </c>
      <c r="N181" s="5">
        <v>1.1189770000000001</v>
      </c>
      <c r="O181" s="6">
        <v>1.819059</v>
      </c>
      <c r="P181" s="6">
        <v>0.19780600000000001</v>
      </c>
      <c r="Q181" s="6">
        <v>0.303674</v>
      </c>
      <c r="R181" s="5">
        <v>0.40955631399312942</v>
      </c>
      <c r="S181" s="8">
        <f t="shared" si="200"/>
        <v>99.560496000000001</v>
      </c>
      <c r="T181" s="12">
        <f t="shared" ref="T181:T195" si="212">H181/S181*100</f>
        <v>53.856755092903519</v>
      </c>
      <c r="U181" s="5">
        <f t="shared" ref="U181:U195" si="213">I181/S181*100</f>
        <v>14.095330039336085</v>
      </c>
      <c r="V181" s="5">
        <f t="shared" ref="V181:V195" si="214">J181/S181*100</f>
        <v>11.802723943842144</v>
      </c>
      <c r="W181" s="5">
        <f t="shared" ref="W181:W195" si="215">K181/S181*100</f>
        <v>8.9412637116633089</v>
      </c>
      <c r="X181" s="5">
        <f t="shared" ref="X181:X195" si="216">L181/S181*100</f>
        <v>5.0067558924174103</v>
      </c>
      <c r="Y181" s="5">
        <f t="shared" ref="Y181:Y195" si="217">M181/S181*100</f>
        <v>2.8424717771594867</v>
      </c>
      <c r="Z181" s="5">
        <f t="shared" ref="Z181:Z195" si="218">N181/S181*100</f>
        <v>1.1239166586715279</v>
      </c>
      <c r="AA181" s="5">
        <f t="shared" ref="AA181:AA195" si="219">O181/S181*100</f>
        <v>1.8270891298090761</v>
      </c>
      <c r="AB181" s="5">
        <f t="shared" ref="AB181:AB195" si="220">P181/S181*100</f>
        <v>0.19867920304454892</v>
      </c>
      <c r="AC181" s="5">
        <f t="shared" ref="AC181:AC195" si="221">Q181/S181*100</f>
        <v>0.30501455115289905</v>
      </c>
      <c r="AD181" s="8">
        <f t="shared" ref="AD181:AD195" si="222">S181/S181*100</f>
        <v>100</v>
      </c>
      <c r="AE181" s="111"/>
      <c r="AF181" s="109">
        <v>14.968042685499999</v>
      </c>
      <c r="AG181" s="31">
        <v>45.869977600000006</v>
      </c>
      <c r="AH181" s="31">
        <v>36.672251330000002</v>
      </c>
      <c r="AI181" s="31">
        <v>307.27589999999998</v>
      </c>
      <c r="AJ181" s="31">
        <v>531.18074999999999</v>
      </c>
      <c r="AK181" s="31">
        <v>24.795400000000001</v>
      </c>
      <c r="AL181" s="31">
        <v>315.65379999999999</v>
      </c>
      <c r="AM181" s="31">
        <v>160.03450649999999</v>
      </c>
      <c r="AN181" s="31">
        <v>32.128549999999997</v>
      </c>
      <c r="AO181" s="32">
        <v>10.09925</v>
      </c>
      <c r="AP181" s="31">
        <v>20.297999999999998</v>
      </c>
      <c r="AQ181" s="31">
        <v>34.397150000000003</v>
      </c>
      <c r="AR181" s="31">
        <v>112.40514999999999</v>
      </c>
      <c r="AS181" s="31">
        <v>5.4426499999999995</v>
      </c>
      <c r="AT181" s="31">
        <v>21.016413879999998</v>
      </c>
      <c r="AU181" s="31">
        <v>35.402099999999997</v>
      </c>
      <c r="AV181" s="31">
        <v>2.7263000000000002</v>
      </c>
      <c r="AW181" s="31">
        <v>20.775599999999997</v>
      </c>
      <c r="AX181" s="31">
        <v>1.0547</v>
      </c>
      <c r="AY181" s="31">
        <f t="shared" ref="AY181:AY195" si="223">SUM(AF181:AX181)</f>
        <v>1732.1964919954999</v>
      </c>
      <c r="AZ181" s="33">
        <f t="shared" ref="AZ181:AZ195" si="224">AY181/10000</f>
        <v>0.17321964919954999</v>
      </c>
      <c r="BA181" s="33">
        <f t="shared" ref="BA181:BA195" si="225">AZ181+S181</f>
        <v>99.733715649199553</v>
      </c>
      <c r="BB181" s="33">
        <f t="shared" ref="BB181:BB195" si="226">S181+BY181</f>
        <v>99.777702264588612</v>
      </c>
      <c r="BC181" s="33">
        <f t="shared" ref="BC181:BC195" si="227">R181+BB181</f>
        <v>100.18725857858175</v>
      </c>
      <c r="BD181" s="36">
        <f t="shared" ref="BD181:BD195" si="228">J181*0.111+BC181</f>
        <v>101.49160298408175</v>
      </c>
      <c r="BE181" s="108">
        <f t="shared" ref="BE181:BE195" si="229">AF181*((58.71+16)/58.71)</f>
        <v>19.047223114183357</v>
      </c>
      <c r="BF181" s="20">
        <f t="shared" ref="BF181:BF195" si="230">AG181*((51.996*2+16*3)/(51.996*2))</f>
        <v>67.042365137502898</v>
      </c>
      <c r="BG181" s="20">
        <f t="shared" ref="BG181:BG195" si="231">AH181*((44.956*2+16*3)/(44.956*2))</f>
        <v>56.249927989845183</v>
      </c>
      <c r="BH181" s="20">
        <f t="shared" ref="BH181:BH195" si="232">AI181*((50.942*2+16*3)/(50.942*2))</f>
        <v>452.04095830159793</v>
      </c>
      <c r="BI181" s="20">
        <f t="shared" ref="BI181:BI195" si="233">AJ181*((137.34+16)/137.34)</f>
        <v>593.06288193534294</v>
      </c>
      <c r="BJ181" s="20">
        <f t="shared" ref="BJ181:BJ195" si="234">AK181*((85.47*2+16)/(85.47*2))</f>
        <v>27.11625176085176</v>
      </c>
      <c r="BK181" s="20">
        <f t="shared" ref="BK181:BK195" si="235">AL181*((87.62+16)/87.62)</f>
        <v>373.29430216845469</v>
      </c>
      <c r="BL181" s="20">
        <f t="shared" ref="BL181:BL195" si="236">AM181*((91.22+16*2)/91.22)</f>
        <v>216.17465348531024</v>
      </c>
      <c r="BM181" s="20">
        <f t="shared" ref="BM181:BM195" si="237">AN181*((88.905*2+16*3)/(88.905*2))</f>
        <v>40.801686494010454</v>
      </c>
      <c r="BN181" s="20">
        <f t="shared" ref="BN181:BN195" si="238">AO181*((92.906*2+16*5)/(92.906*2))</f>
        <v>14.447408353604716</v>
      </c>
      <c r="BO181" s="20">
        <f t="shared" ref="BO181:BO195" si="239">AP181*((69.72*2+16*3)/(69.72*2))</f>
        <v>27.285263339070568</v>
      </c>
      <c r="BP181" s="20">
        <f t="shared" ref="BP181:BP195" si="240">AQ181*((63.546+16)/63.546)</f>
        <v>43.057874514524912</v>
      </c>
      <c r="BQ181" s="20">
        <f t="shared" ref="BQ181:BQ195" si="241">AR181*((65.37+16)/65.37)</f>
        <v>139.91750123145172</v>
      </c>
      <c r="BR181" s="20">
        <f t="shared" ref="BR181:BR195" si="242">AS181*((207.19+16)/207.19)</f>
        <v>5.8629521381340792</v>
      </c>
      <c r="BS181" s="20">
        <f t="shared" ref="BS181:BS195" si="243">AT181*((138.91*2+16*3)/(138.91*2))</f>
        <v>24.647498273636167</v>
      </c>
      <c r="BT181" s="20">
        <f t="shared" ref="BT181:BT195" si="244">AU181*((140.12+16*2)/(140.02))</f>
        <v>43.518136351949714</v>
      </c>
      <c r="BU181" s="20">
        <f t="shared" ref="BU181:BU195" si="245">AV181*((232.038+16*2)/(232.038))</f>
        <v>3.1022797964126569</v>
      </c>
      <c r="BV181" s="20">
        <f t="shared" ref="BV181:BV195" si="246">AW181*((144.24*2+16*3)/(144.24*2))</f>
        <v>24.232438602329449</v>
      </c>
      <c r="BW181" s="20">
        <f t="shared" ref="BW181:BW195" si="247">AX181*((238.03*2+16*3)/(238.03*2))</f>
        <v>1.1610428979540393</v>
      </c>
      <c r="BX181" s="21">
        <f t="shared" ref="BX181:BX195" si="248">SUM(BE181:BW181)</f>
        <v>2172.062645886167</v>
      </c>
      <c r="BY181" s="23">
        <f t="shared" ref="BY181:BY195" si="249">BX181/10000</f>
        <v>0.21720626458861669</v>
      </c>
    </row>
    <row r="182" spans="1:77" x14ac:dyDescent="0.25">
      <c r="A182" s="191" t="s">
        <v>421</v>
      </c>
      <c r="B182" s="184" t="s">
        <v>103</v>
      </c>
      <c r="C182" s="169" t="s">
        <v>293</v>
      </c>
      <c r="D182" s="183">
        <v>47.025469999999999</v>
      </c>
      <c r="E182" s="183">
        <v>-120.25215</v>
      </c>
      <c r="F182" s="171" t="s">
        <v>325</v>
      </c>
      <c r="G182" s="101" t="s">
        <v>73</v>
      </c>
      <c r="H182" s="12">
        <v>54.232999999999997</v>
      </c>
      <c r="I182" s="5">
        <v>14.156000000000001</v>
      </c>
      <c r="J182" s="5">
        <v>11.018800000000001</v>
      </c>
      <c r="K182" s="5">
        <v>8.4917999999999996</v>
      </c>
      <c r="L182" s="5">
        <v>4.3440000000000003</v>
      </c>
      <c r="M182" s="5">
        <v>2.8717000000000001</v>
      </c>
      <c r="N182" s="5">
        <v>1.3080000000000001</v>
      </c>
      <c r="O182" s="6">
        <v>1.7791999999999999</v>
      </c>
      <c r="P182" s="6">
        <v>0.19109999999999999</v>
      </c>
      <c r="Q182" s="6">
        <v>0.3216</v>
      </c>
      <c r="R182" s="5">
        <v>0.85077420452594699</v>
      </c>
      <c r="S182" s="8">
        <f t="shared" si="200"/>
        <v>98.71520000000001</v>
      </c>
      <c r="T182" s="12">
        <f t="shared" si="212"/>
        <v>54.938854401348515</v>
      </c>
      <c r="U182" s="5">
        <f t="shared" si="213"/>
        <v>14.340243447817558</v>
      </c>
      <c r="V182" s="5">
        <f t="shared" si="214"/>
        <v>11.162212101074607</v>
      </c>
      <c r="W182" s="5">
        <f t="shared" si="215"/>
        <v>8.6023226412953608</v>
      </c>
      <c r="X182" s="5">
        <f t="shared" si="216"/>
        <v>4.40053811368462</v>
      </c>
      <c r="Y182" s="5">
        <f t="shared" si="217"/>
        <v>2.9090758059549087</v>
      </c>
      <c r="Z182" s="5">
        <f t="shared" si="218"/>
        <v>1.3250239071591812</v>
      </c>
      <c r="AA182" s="5">
        <f t="shared" si="219"/>
        <v>1.8023566786067389</v>
      </c>
      <c r="AB182" s="5">
        <f t="shared" si="220"/>
        <v>0.19358720845421978</v>
      </c>
      <c r="AC182" s="5">
        <f t="shared" si="221"/>
        <v>0.3257856946042757</v>
      </c>
      <c r="AD182" s="8">
        <f t="shared" si="222"/>
        <v>100</v>
      </c>
      <c r="AE182" s="111"/>
      <c r="AF182" s="109">
        <v>11.127811999999999</v>
      </c>
      <c r="AG182" s="31">
        <v>36.976640000000003</v>
      </c>
      <c r="AH182" s="31">
        <v>36.240204000000006</v>
      </c>
      <c r="AI182" s="31">
        <v>308.95</v>
      </c>
      <c r="AJ182" s="31">
        <v>562.04</v>
      </c>
      <c r="AK182" s="31">
        <v>31.9</v>
      </c>
      <c r="AL182" s="31">
        <v>321.35000000000002</v>
      </c>
      <c r="AM182" s="31">
        <v>168.54361</v>
      </c>
      <c r="AN182" s="31">
        <v>34.24</v>
      </c>
      <c r="AO182" s="32">
        <v>10.9</v>
      </c>
      <c r="AP182" s="31">
        <v>20.65</v>
      </c>
      <c r="AQ182" s="31">
        <v>25.17</v>
      </c>
      <c r="AR182" s="31">
        <v>115.39</v>
      </c>
      <c r="AS182" s="31">
        <v>6.48</v>
      </c>
      <c r="AT182" s="31">
        <v>20.074824</v>
      </c>
      <c r="AU182" s="31">
        <v>47.99</v>
      </c>
      <c r="AV182" s="31">
        <v>3.35</v>
      </c>
      <c r="AW182" s="31">
        <v>25.87</v>
      </c>
      <c r="AX182" s="31">
        <v>1.35</v>
      </c>
      <c r="AY182" s="31">
        <f t="shared" si="223"/>
        <v>1788.5930900000001</v>
      </c>
      <c r="AZ182" s="33">
        <f t="shared" si="224"/>
        <v>0.17885930899999999</v>
      </c>
      <c r="BA182" s="33">
        <f t="shared" si="225"/>
        <v>98.894059309000014</v>
      </c>
      <c r="BB182" s="33">
        <f t="shared" si="226"/>
        <v>98.938736093777209</v>
      </c>
      <c r="BC182" s="33">
        <f t="shared" si="227"/>
        <v>99.789510298303156</v>
      </c>
      <c r="BD182" s="36">
        <f t="shared" si="228"/>
        <v>101.01259709830316</v>
      </c>
      <c r="BE182" s="108">
        <f t="shared" si="229"/>
        <v>14.160429816385623</v>
      </c>
      <c r="BF182" s="20">
        <f t="shared" si="230"/>
        <v>54.04409441957074</v>
      </c>
      <c r="BG182" s="20">
        <f t="shared" si="231"/>
        <v>55.587229891983284</v>
      </c>
      <c r="BH182" s="20">
        <f t="shared" si="232"/>
        <v>454.50376702917049</v>
      </c>
      <c r="BI182" s="20">
        <f t="shared" si="233"/>
        <v>627.51720984418228</v>
      </c>
      <c r="BJ182" s="20">
        <f t="shared" si="234"/>
        <v>34.885842985842984</v>
      </c>
      <c r="BK182" s="20">
        <f t="shared" si="235"/>
        <v>380.03066651449444</v>
      </c>
      <c r="BL182" s="20">
        <f t="shared" si="236"/>
        <v>227.66875273185707</v>
      </c>
      <c r="BM182" s="20">
        <f t="shared" si="237"/>
        <v>43.483124683651091</v>
      </c>
      <c r="BN182" s="20">
        <f t="shared" si="238"/>
        <v>15.592915419886767</v>
      </c>
      <c r="BO182" s="20">
        <f t="shared" si="239"/>
        <v>27.758433734939761</v>
      </c>
      <c r="BP182" s="20">
        <f t="shared" si="240"/>
        <v>31.507456330846946</v>
      </c>
      <c r="BQ182" s="20">
        <f t="shared" si="241"/>
        <v>143.63292488909283</v>
      </c>
      <c r="BR182" s="20">
        <f t="shared" si="242"/>
        <v>6.9804102514600128</v>
      </c>
      <c r="BS182" s="20">
        <f t="shared" si="243"/>
        <v>23.543226390036715</v>
      </c>
      <c r="BT182" s="20">
        <f t="shared" si="244"/>
        <v>58.991849735752034</v>
      </c>
      <c r="BU182" s="20">
        <f t="shared" si="245"/>
        <v>3.811993294201812</v>
      </c>
      <c r="BV182" s="20">
        <f t="shared" si="246"/>
        <v>30.174492512479205</v>
      </c>
      <c r="BW182" s="20">
        <f t="shared" si="247"/>
        <v>1.486117296139142</v>
      </c>
      <c r="BX182" s="21">
        <f t="shared" si="248"/>
        <v>2235.3609377719727</v>
      </c>
      <c r="BY182" s="23">
        <f t="shared" si="249"/>
        <v>0.22353609377719727</v>
      </c>
    </row>
    <row r="183" spans="1:77" x14ac:dyDescent="0.25">
      <c r="A183" s="191" t="s">
        <v>421</v>
      </c>
      <c r="B183" s="184" t="s">
        <v>254</v>
      </c>
      <c r="C183" s="169" t="s">
        <v>293</v>
      </c>
      <c r="D183" s="183">
        <v>47.025469999999999</v>
      </c>
      <c r="E183" s="183">
        <v>-120.25215</v>
      </c>
      <c r="F183" s="171" t="s">
        <v>325</v>
      </c>
      <c r="G183" s="101" t="s">
        <v>73</v>
      </c>
      <c r="H183" s="12">
        <v>54.068620000000003</v>
      </c>
      <c r="I183" s="5">
        <v>14.096138</v>
      </c>
      <c r="J183" s="5">
        <v>11.189797</v>
      </c>
      <c r="K183" s="5">
        <v>8.5445794999999993</v>
      </c>
      <c r="L183" s="5">
        <v>4.3303555000000005</v>
      </c>
      <c r="M183" s="5">
        <v>2.8726539999999998</v>
      </c>
      <c r="N183" s="5">
        <v>1.3099515000000002</v>
      </c>
      <c r="O183" s="6">
        <v>1.7967385</v>
      </c>
      <c r="P183" s="6">
        <v>0.19296149999999998</v>
      </c>
      <c r="Q183" s="6">
        <v>0.32012499999999999</v>
      </c>
      <c r="R183" s="5">
        <v>0.85077420452594699</v>
      </c>
      <c r="S183" s="8">
        <f t="shared" si="200"/>
        <v>98.721920499999996</v>
      </c>
      <c r="T183" s="12">
        <f t="shared" si="212"/>
        <v>54.768606329938649</v>
      </c>
      <c r="U183" s="5">
        <f t="shared" si="213"/>
        <v>14.278630246055638</v>
      </c>
      <c r="V183" s="5">
        <f t="shared" si="214"/>
        <v>11.334663004251421</v>
      </c>
      <c r="W183" s="5">
        <f t="shared" si="215"/>
        <v>8.6551998347722581</v>
      </c>
      <c r="X183" s="5">
        <f t="shared" si="216"/>
        <v>4.3864174015942083</v>
      </c>
      <c r="Y183" s="5">
        <f t="shared" si="217"/>
        <v>2.909844121194948</v>
      </c>
      <c r="Z183" s="5">
        <f t="shared" si="218"/>
        <v>1.3269104707094919</v>
      </c>
      <c r="AA183" s="5">
        <f t="shared" si="219"/>
        <v>1.8199995410340504</v>
      </c>
      <c r="AB183" s="5">
        <f t="shared" si="220"/>
        <v>0.19545962945483825</v>
      </c>
      <c r="AC183" s="5">
        <f t="shared" si="221"/>
        <v>0.3242694209944994</v>
      </c>
      <c r="AD183" s="8">
        <f t="shared" si="222"/>
        <v>100</v>
      </c>
      <c r="AE183" s="111"/>
      <c r="AF183" s="109">
        <v>12.709842066500002</v>
      </c>
      <c r="AG183" s="31">
        <v>36.371558399999998</v>
      </c>
      <c r="AH183" s="31">
        <v>36.491330460000007</v>
      </c>
      <c r="AI183" s="31">
        <v>308.1277</v>
      </c>
      <c r="AJ183" s="31">
        <v>558.495</v>
      </c>
      <c r="AK183" s="31">
        <v>32.445899999999995</v>
      </c>
      <c r="AL183" s="31">
        <v>320.66674999999998</v>
      </c>
      <c r="AM183" s="31">
        <v>167.36376324999998</v>
      </c>
      <c r="AN183" s="31">
        <v>33.568799999999996</v>
      </c>
      <c r="AO183" s="32">
        <v>10.49025</v>
      </c>
      <c r="AP183" s="31">
        <v>20.881999999999998</v>
      </c>
      <c r="AQ183" s="31">
        <v>25.954750000000001</v>
      </c>
      <c r="AR183" s="31">
        <v>115.34349999999999</v>
      </c>
      <c r="AS183" s="31">
        <v>7.2397499999999999</v>
      </c>
      <c r="AT183" s="31">
        <v>23.012586519999996</v>
      </c>
      <c r="AU183" s="31">
        <v>39.390149999999998</v>
      </c>
      <c r="AV183" s="31">
        <v>3.2307999999999999</v>
      </c>
      <c r="AW183" s="31">
        <v>23.462700000000002</v>
      </c>
      <c r="AX183" s="31">
        <v>0.78800000000000003</v>
      </c>
      <c r="AY183" s="31">
        <f t="shared" si="223"/>
        <v>1776.0351306964999</v>
      </c>
      <c r="AZ183" s="33">
        <f t="shared" si="224"/>
        <v>0.17760351306965</v>
      </c>
      <c r="BA183" s="33">
        <f t="shared" si="225"/>
        <v>98.899524013069652</v>
      </c>
      <c r="BB183" s="33">
        <f t="shared" si="226"/>
        <v>98.943903545185478</v>
      </c>
      <c r="BC183" s="33">
        <f t="shared" si="227"/>
        <v>99.794677749711425</v>
      </c>
      <c r="BD183" s="36">
        <f t="shared" si="228"/>
        <v>101.03674521671142</v>
      </c>
      <c r="BE183" s="108">
        <f t="shared" si="229"/>
        <v>16.173604169446691</v>
      </c>
      <c r="BF183" s="20">
        <f t="shared" si="230"/>
        <v>53.159722904961917</v>
      </c>
      <c r="BG183" s="20">
        <f t="shared" si="231"/>
        <v>55.972421549954632</v>
      </c>
      <c r="BH183" s="20">
        <f t="shared" si="232"/>
        <v>453.29406174472939</v>
      </c>
      <c r="BI183" s="20">
        <f t="shared" si="233"/>
        <v>623.55922018348622</v>
      </c>
      <c r="BJ183" s="20">
        <f t="shared" si="234"/>
        <v>35.482839276939274</v>
      </c>
      <c r="BK183" s="20">
        <f t="shared" si="235"/>
        <v>379.22265047934263</v>
      </c>
      <c r="BL183" s="20">
        <f t="shared" si="236"/>
        <v>226.07501543153913</v>
      </c>
      <c r="BM183" s="20">
        <f t="shared" si="237"/>
        <v>42.630733524548667</v>
      </c>
      <c r="BN183" s="20">
        <f t="shared" si="238"/>
        <v>15.006750548941939</v>
      </c>
      <c r="BO183" s="20">
        <f t="shared" si="239"/>
        <v>28.07029604130809</v>
      </c>
      <c r="BP183" s="20">
        <f t="shared" si="240"/>
        <v>32.489795478865702</v>
      </c>
      <c r="BQ183" s="20">
        <f t="shared" si="241"/>
        <v>143.57504352149303</v>
      </c>
      <c r="BR183" s="20">
        <f t="shared" si="242"/>
        <v>7.7988310367295721</v>
      </c>
      <c r="BS183" s="20">
        <f t="shared" si="243"/>
        <v>26.98855712312432</v>
      </c>
      <c r="BT183" s="20">
        <f t="shared" si="244"/>
        <v>48.420458634480781</v>
      </c>
      <c r="BU183" s="20">
        <f t="shared" si="245"/>
        <v>3.6763546074349893</v>
      </c>
      <c r="BV183" s="20">
        <f t="shared" si="246"/>
        <v>27.366643427620637</v>
      </c>
      <c r="BW183" s="20">
        <f t="shared" si="247"/>
        <v>0.8674521698945511</v>
      </c>
      <c r="BX183" s="21">
        <f t="shared" si="248"/>
        <v>2219.8304518548421</v>
      </c>
      <c r="BY183" s="23">
        <f t="shared" si="249"/>
        <v>0.2219830451854842</v>
      </c>
    </row>
    <row r="184" spans="1:77" x14ac:dyDescent="0.25">
      <c r="A184" s="191" t="s">
        <v>362</v>
      </c>
      <c r="B184" s="184" t="s">
        <v>128</v>
      </c>
      <c r="C184" s="169" t="s">
        <v>298</v>
      </c>
      <c r="D184" s="146">
        <v>47.088535</v>
      </c>
      <c r="E184" s="146">
        <v>-120.30202</v>
      </c>
      <c r="F184" s="171" t="s">
        <v>324</v>
      </c>
      <c r="G184" s="101" t="s">
        <v>74</v>
      </c>
      <c r="H184" s="12">
        <v>53.276849999999996</v>
      </c>
      <c r="I184" s="5">
        <v>14.170364999999999</v>
      </c>
      <c r="J184" s="5">
        <v>11.340252</v>
      </c>
      <c r="K184" s="5">
        <v>8.9531639999999992</v>
      </c>
      <c r="L184" s="5">
        <v>5.1365159999999994</v>
      </c>
      <c r="M184" s="5">
        <v>2.7670499999999998</v>
      </c>
      <c r="N184" s="5">
        <v>1.1509740000000002</v>
      </c>
      <c r="O184" s="6">
        <v>1.765962</v>
      </c>
      <c r="P184" s="6">
        <v>0.19423800000000002</v>
      </c>
      <c r="Q184" s="6">
        <v>0.26769599999999999</v>
      </c>
      <c r="R184" s="5">
        <v>0.56848944233880561</v>
      </c>
      <c r="S184" s="8">
        <f t="shared" si="200"/>
        <v>99.023066999999998</v>
      </c>
      <c r="T184" s="12">
        <f t="shared" si="212"/>
        <v>53.802464025881967</v>
      </c>
      <c r="U184" s="5">
        <f t="shared" si="213"/>
        <v>14.310165731384586</v>
      </c>
      <c r="V184" s="5">
        <f t="shared" si="214"/>
        <v>11.452131653324775</v>
      </c>
      <c r="W184" s="5">
        <f t="shared" si="215"/>
        <v>9.0414933320536317</v>
      </c>
      <c r="X184" s="5">
        <f t="shared" si="216"/>
        <v>5.1871913844074324</v>
      </c>
      <c r="Y184" s="5">
        <f t="shared" si="217"/>
        <v>2.794348916702408</v>
      </c>
      <c r="Z184" s="5">
        <f t="shared" si="218"/>
        <v>1.1623291773016888</v>
      </c>
      <c r="AA184" s="5">
        <f t="shared" si="219"/>
        <v>1.7833844714181597</v>
      </c>
      <c r="AB184" s="5">
        <f t="shared" si="220"/>
        <v>0.19615429604902063</v>
      </c>
      <c r="AC184" s="5">
        <f t="shared" si="221"/>
        <v>0.27033701147632599</v>
      </c>
      <c r="AD184" s="8">
        <f t="shared" si="222"/>
        <v>100</v>
      </c>
      <c r="AE184" s="111"/>
      <c r="AF184" s="109">
        <v>16.956319975200003</v>
      </c>
      <c r="AG184" s="31">
        <v>49.532313600000002</v>
      </c>
      <c r="AH184" s="31">
        <v>37.963462679999999</v>
      </c>
      <c r="AI184" s="31">
        <v>316.95840000000004</v>
      </c>
      <c r="AJ184" s="31">
        <v>458.48880000000003</v>
      </c>
      <c r="AK184" s="31">
        <v>24.344100000000001</v>
      </c>
      <c r="AL184" s="31">
        <v>309.36509999999998</v>
      </c>
      <c r="AM184" s="31">
        <v>154.56941280000001</v>
      </c>
      <c r="AN184" s="31">
        <v>31.6602</v>
      </c>
      <c r="AO184" s="32">
        <v>10.7415</v>
      </c>
      <c r="AP184" s="31">
        <v>18.918900000000001</v>
      </c>
      <c r="AQ184" s="31">
        <v>37.610100000000003</v>
      </c>
      <c r="AR184" s="31">
        <v>108.81089999999999</v>
      </c>
      <c r="AS184" s="31">
        <v>4.9401000000000002</v>
      </c>
      <c r="AT184" s="31">
        <v>21.44990232</v>
      </c>
      <c r="AU184" s="31">
        <v>40.352399999999996</v>
      </c>
      <c r="AV184" s="31">
        <v>2.5739999999999998</v>
      </c>
      <c r="AW184" s="31">
        <v>19.790099999999999</v>
      </c>
      <c r="AX184" s="31">
        <v>0.7722</v>
      </c>
      <c r="AY184" s="31">
        <f t="shared" si="223"/>
        <v>1665.7982113752003</v>
      </c>
      <c r="AZ184" s="33">
        <f t="shared" si="224"/>
        <v>0.16657982113752001</v>
      </c>
      <c r="BA184" s="33">
        <f t="shared" si="225"/>
        <v>99.189646821137515</v>
      </c>
      <c r="BB184" s="33">
        <f t="shared" si="226"/>
        <v>99.233280341926886</v>
      </c>
      <c r="BC184" s="33">
        <f t="shared" si="227"/>
        <v>99.801769784265687</v>
      </c>
      <c r="BD184" s="36">
        <f t="shared" si="228"/>
        <v>101.06053775626569</v>
      </c>
      <c r="BE184" s="108">
        <f t="shared" si="229"/>
        <v>21.577357611091674</v>
      </c>
      <c r="BF184" s="20">
        <f t="shared" si="230"/>
        <v>72.39514009434572</v>
      </c>
      <c r="BG184" s="20">
        <f t="shared" si="231"/>
        <v>58.230459395010229</v>
      </c>
      <c r="BH184" s="20">
        <f t="shared" si="232"/>
        <v>466.2851166581604</v>
      </c>
      <c r="BI184" s="20">
        <f t="shared" si="233"/>
        <v>511.9023779816514</v>
      </c>
      <c r="BJ184" s="20">
        <f t="shared" si="234"/>
        <v>26.622710038610037</v>
      </c>
      <c r="BK184" s="20">
        <f t="shared" si="235"/>
        <v>365.85724334626798</v>
      </c>
      <c r="BL184" s="20">
        <f t="shared" si="236"/>
        <v>208.79240347748302</v>
      </c>
      <c r="BM184" s="20">
        <f t="shared" si="237"/>
        <v>40.206904909735108</v>
      </c>
      <c r="BN184" s="20">
        <f t="shared" si="238"/>
        <v>15.366174402083825</v>
      </c>
      <c r="BO184" s="20">
        <f t="shared" si="239"/>
        <v>25.431430120481931</v>
      </c>
      <c r="BP184" s="20">
        <f t="shared" si="240"/>
        <v>47.079800689264474</v>
      </c>
      <c r="BQ184" s="20">
        <f t="shared" si="241"/>
        <v>135.44352046810462</v>
      </c>
      <c r="BR184" s="20">
        <f t="shared" si="242"/>
        <v>5.3215933153144457</v>
      </c>
      <c r="BS184" s="20">
        <f t="shared" si="243"/>
        <v>25.155882131964582</v>
      </c>
      <c r="BT184" s="20">
        <f t="shared" si="244"/>
        <v>49.603307298957283</v>
      </c>
      <c r="BU184" s="20">
        <f t="shared" si="245"/>
        <v>2.9289763400822277</v>
      </c>
      <c r="BV184" s="20">
        <f t="shared" si="246"/>
        <v>23.082961896838601</v>
      </c>
      <c r="BW184" s="20">
        <f t="shared" si="247"/>
        <v>0.85005909339158925</v>
      </c>
      <c r="BX184" s="21">
        <f t="shared" si="248"/>
        <v>2102.1334192688391</v>
      </c>
      <c r="BY184" s="23">
        <f t="shared" si="249"/>
        <v>0.2102133419268839</v>
      </c>
    </row>
    <row r="185" spans="1:77" x14ac:dyDescent="0.25">
      <c r="A185" s="191" t="s">
        <v>362</v>
      </c>
      <c r="B185" s="184" t="s">
        <v>255</v>
      </c>
      <c r="C185" s="169" t="s">
        <v>298</v>
      </c>
      <c r="D185" s="146">
        <v>47.088535</v>
      </c>
      <c r="E185" s="146">
        <v>-120.30202</v>
      </c>
      <c r="F185" s="171" t="s">
        <v>324</v>
      </c>
      <c r="G185" s="101" t="s">
        <v>74</v>
      </c>
      <c r="H185" s="12">
        <v>53.216102499999998</v>
      </c>
      <c r="I185" s="5">
        <v>14.107761</v>
      </c>
      <c r="J185" s="5">
        <v>11.4192035</v>
      </c>
      <c r="K185" s="5">
        <v>9.0234864999999989</v>
      </c>
      <c r="L185" s="5">
        <v>5.1604149999999995</v>
      </c>
      <c r="M185" s="5">
        <v>2.7810489999999999</v>
      </c>
      <c r="N185" s="5">
        <v>1.151662</v>
      </c>
      <c r="O185" s="6">
        <v>1.7857064999999999</v>
      </c>
      <c r="P185" s="6">
        <v>0.19700000000000001</v>
      </c>
      <c r="Q185" s="6">
        <v>0.26762449999999999</v>
      </c>
      <c r="R185" s="5">
        <v>0.56848944233880561</v>
      </c>
      <c r="S185" s="8">
        <f t="shared" si="200"/>
        <v>99.110010500000001</v>
      </c>
      <c r="T185" s="12">
        <f t="shared" si="212"/>
        <v>53.693973223824855</v>
      </c>
      <c r="U185" s="5">
        <f t="shared" si="213"/>
        <v>14.234446075454709</v>
      </c>
      <c r="V185" s="5">
        <f t="shared" si="214"/>
        <v>11.521745828086658</v>
      </c>
      <c r="W185" s="5">
        <f t="shared" si="215"/>
        <v>9.1045157340589711</v>
      </c>
      <c r="X185" s="5">
        <f t="shared" si="216"/>
        <v>5.2067545689544641</v>
      </c>
      <c r="Y185" s="5">
        <f t="shared" si="217"/>
        <v>2.8060223038721199</v>
      </c>
      <c r="Z185" s="5">
        <f t="shared" si="218"/>
        <v>1.1620037110176675</v>
      </c>
      <c r="AA185" s="5">
        <f t="shared" si="219"/>
        <v>1.8017418129523857</v>
      </c>
      <c r="AB185" s="5">
        <f t="shared" si="220"/>
        <v>0.19876902343784938</v>
      </c>
      <c r="AC185" s="5">
        <f t="shared" si="221"/>
        <v>0.27002771834031836</v>
      </c>
      <c r="AD185" s="8">
        <f t="shared" si="222"/>
        <v>100</v>
      </c>
      <c r="AE185" s="111"/>
      <c r="AF185" s="109">
        <v>17.555728817499997</v>
      </c>
      <c r="AG185" s="31">
        <v>50.028544000000004</v>
      </c>
      <c r="AH185" s="31">
        <v>38.268433969999997</v>
      </c>
      <c r="AI185" s="31">
        <v>320.93270000000001</v>
      </c>
      <c r="AJ185" s="31">
        <v>460.45795000000004</v>
      </c>
      <c r="AK185" s="31">
        <v>25.14705</v>
      </c>
      <c r="AL185" s="31">
        <v>308.31484999999998</v>
      </c>
      <c r="AM185" s="31">
        <v>153.47211124999998</v>
      </c>
      <c r="AN185" s="31">
        <v>31.175249999999998</v>
      </c>
      <c r="AO185" s="32">
        <v>10.54935</v>
      </c>
      <c r="AP185" s="31">
        <v>19.5227</v>
      </c>
      <c r="AQ185" s="31">
        <v>35.292549999999999</v>
      </c>
      <c r="AR185" s="31">
        <v>111.502</v>
      </c>
      <c r="AS185" s="31">
        <v>4.3044500000000001</v>
      </c>
      <c r="AT185" s="31">
        <v>19.814961319999998</v>
      </c>
      <c r="AU185" s="31">
        <v>36.376049999999999</v>
      </c>
      <c r="AV185" s="31">
        <v>3.8217999999999996</v>
      </c>
      <c r="AW185" s="31">
        <v>21.945800000000002</v>
      </c>
      <c r="AX185" s="31">
        <v>1.9995499999999997</v>
      </c>
      <c r="AY185" s="31">
        <f t="shared" si="223"/>
        <v>1670.4818293574999</v>
      </c>
      <c r="AZ185" s="33">
        <f t="shared" si="224"/>
        <v>0.16704818293574999</v>
      </c>
      <c r="BA185" s="33">
        <f t="shared" si="225"/>
        <v>99.277058682935746</v>
      </c>
      <c r="BB185" s="33">
        <f t="shared" si="226"/>
        <v>99.320855820333364</v>
      </c>
      <c r="BC185" s="33">
        <f t="shared" si="227"/>
        <v>99.889345262672165</v>
      </c>
      <c r="BD185" s="36">
        <f t="shared" si="228"/>
        <v>101.15687685117217</v>
      </c>
      <c r="BE185" s="108">
        <f t="shared" si="229"/>
        <v>22.340120932642222</v>
      </c>
      <c r="BF185" s="20">
        <f t="shared" si="230"/>
        <v>73.120417528732986</v>
      </c>
      <c r="BG185" s="20">
        <f t="shared" si="231"/>
        <v>58.698241232211934</v>
      </c>
      <c r="BH185" s="20">
        <f t="shared" si="232"/>
        <v>472.13180486435562</v>
      </c>
      <c r="BI185" s="20">
        <f t="shared" si="233"/>
        <v>514.10093237949616</v>
      </c>
      <c r="BJ185" s="20">
        <f t="shared" si="234"/>
        <v>27.500816233766233</v>
      </c>
      <c r="BK185" s="20">
        <f t="shared" si="235"/>
        <v>364.61521064825382</v>
      </c>
      <c r="BL185" s="20">
        <f t="shared" si="236"/>
        <v>207.31016825504275</v>
      </c>
      <c r="BM185" s="20">
        <f t="shared" si="237"/>
        <v>39.591042137675039</v>
      </c>
      <c r="BN185" s="20">
        <f t="shared" si="238"/>
        <v>15.091295622457107</v>
      </c>
      <c r="BO185" s="20">
        <f t="shared" si="239"/>
        <v>26.243078657487093</v>
      </c>
      <c r="BP185" s="20">
        <f t="shared" si="240"/>
        <v>44.178723795360838</v>
      </c>
      <c r="BQ185" s="20">
        <f t="shared" si="241"/>
        <v>138.79329570139205</v>
      </c>
      <c r="BR185" s="20">
        <f t="shared" si="242"/>
        <v>4.63685600415078</v>
      </c>
      <c r="BS185" s="20">
        <f t="shared" si="243"/>
        <v>23.238466263344609</v>
      </c>
      <c r="BT185" s="20">
        <f t="shared" si="244"/>
        <v>44.715367276103407</v>
      </c>
      <c r="BU185" s="20">
        <f t="shared" si="245"/>
        <v>4.3488584990389505</v>
      </c>
      <c r="BV185" s="20">
        <f t="shared" si="246"/>
        <v>25.597347420965061</v>
      </c>
      <c r="BW185" s="20">
        <f t="shared" si="247"/>
        <v>2.2011598811074227</v>
      </c>
      <c r="BX185" s="21">
        <f t="shared" si="248"/>
        <v>2108.4532033335845</v>
      </c>
      <c r="BY185" s="23">
        <f t="shared" si="249"/>
        <v>0.21084532033335845</v>
      </c>
    </row>
    <row r="186" spans="1:77" x14ac:dyDescent="0.25">
      <c r="A186" s="191" t="s">
        <v>383</v>
      </c>
      <c r="B186" s="184" t="s">
        <v>151</v>
      </c>
      <c r="C186" s="169" t="s">
        <v>298</v>
      </c>
      <c r="D186" s="146">
        <v>47.085644000000002</v>
      </c>
      <c r="E186" s="146">
        <v>-120.28383100000001</v>
      </c>
      <c r="F186" s="171" t="s">
        <v>322</v>
      </c>
      <c r="G186" s="101" t="s">
        <v>73</v>
      </c>
      <c r="H186" s="12">
        <v>53.216299999999997</v>
      </c>
      <c r="I186" s="5">
        <v>14.0204</v>
      </c>
      <c r="J186" s="5">
        <v>11.545400000000001</v>
      </c>
      <c r="K186" s="5">
        <v>8.7100000000000009</v>
      </c>
      <c r="L186" s="5">
        <v>4.3098000000000001</v>
      </c>
      <c r="M186" s="5">
        <v>2.8024</v>
      </c>
      <c r="N186" s="5">
        <v>1.0386</v>
      </c>
      <c r="O186" s="6">
        <v>1.9238999999999999</v>
      </c>
      <c r="P186" s="6">
        <v>0.19550000000000001</v>
      </c>
      <c r="Q186" s="6">
        <v>0.28100000000000003</v>
      </c>
      <c r="R186" s="5">
        <v>1.6481001068212562</v>
      </c>
      <c r="S186" s="8">
        <f t="shared" si="200"/>
        <v>98.043300000000002</v>
      </c>
      <c r="T186" s="12">
        <f t="shared" si="212"/>
        <v>54.278364763323964</v>
      </c>
      <c r="U186" s="5">
        <f t="shared" si="213"/>
        <v>14.300212253157534</v>
      </c>
      <c r="V186" s="5">
        <f t="shared" si="214"/>
        <v>11.775817419446307</v>
      </c>
      <c r="W186" s="5">
        <f t="shared" si="215"/>
        <v>8.8838298996463809</v>
      </c>
      <c r="X186" s="5">
        <f t="shared" si="216"/>
        <v>4.3958128704358179</v>
      </c>
      <c r="Y186" s="5">
        <f t="shared" si="217"/>
        <v>2.8583289220171086</v>
      </c>
      <c r="Z186" s="5">
        <f t="shared" si="218"/>
        <v>1.0593278684010023</v>
      </c>
      <c r="AA186" s="5">
        <f t="shared" si="219"/>
        <v>1.9622962507381942</v>
      </c>
      <c r="AB186" s="5">
        <f t="shared" si="220"/>
        <v>0.19940169292547275</v>
      </c>
      <c r="AC186" s="5">
        <f t="shared" si="221"/>
        <v>0.28660805990822424</v>
      </c>
      <c r="AD186" s="8">
        <f t="shared" si="222"/>
        <v>100</v>
      </c>
      <c r="AE186" s="111"/>
      <c r="AF186" s="109">
        <v>8.5483800000000016</v>
      </c>
      <c r="AG186" s="31">
        <v>21.841919999999998</v>
      </c>
      <c r="AH186" s="31">
        <v>38.896025999999999</v>
      </c>
      <c r="AI186" s="31">
        <v>346.94</v>
      </c>
      <c r="AJ186" s="31">
        <v>505.77</v>
      </c>
      <c r="AK186" s="31">
        <v>26.59</v>
      </c>
      <c r="AL186" s="31">
        <v>328.34</v>
      </c>
      <c r="AM186" s="31">
        <v>161.42978999999997</v>
      </c>
      <c r="AN186" s="31">
        <v>33.79</v>
      </c>
      <c r="AO186" s="32">
        <v>10.87</v>
      </c>
      <c r="AP186" s="31">
        <v>21.69</v>
      </c>
      <c r="AQ186" s="31">
        <v>26.84</v>
      </c>
      <c r="AR186" s="31">
        <v>114.77</v>
      </c>
      <c r="AS186" s="31">
        <v>5.34</v>
      </c>
      <c r="AT186" s="31">
        <v>18.231752</v>
      </c>
      <c r="AU186" s="31">
        <v>38.229999999999997</v>
      </c>
      <c r="AV186" s="31">
        <v>3</v>
      </c>
      <c r="AW186" s="31">
        <v>24.09</v>
      </c>
      <c r="AX186" s="31">
        <v>2.61</v>
      </c>
      <c r="AY186" s="31">
        <f t="shared" si="223"/>
        <v>1737.8178679999994</v>
      </c>
      <c r="AZ186" s="33">
        <f t="shared" si="224"/>
        <v>0.17378178679999995</v>
      </c>
      <c r="BA186" s="33">
        <f t="shared" si="225"/>
        <v>98.217081786800009</v>
      </c>
      <c r="BB186" s="33">
        <f t="shared" si="226"/>
        <v>98.261857221543238</v>
      </c>
      <c r="BC186" s="33">
        <f t="shared" si="227"/>
        <v>99.909957328364499</v>
      </c>
      <c r="BD186" s="36">
        <f t="shared" si="228"/>
        <v>101.1914967283645</v>
      </c>
      <c r="BE186" s="108">
        <f t="shared" si="229"/>
        <v>10.878035595298929</v>
      </c>
      <c r="BF186" s="20">
        <f t="shared" si="230"/>
        <v>31.923581666282022</v>
      </c>
      <c r="BG186" s="20">
        <f t="shared" si="231"/>
        <v>59.660876609484831</v>
      </c>
      <c r="BH186" s="20">
        <f t="shared" si="232"/>
        <v>510.3917686781046</v>
      </c>
      <c r="BI186" s="20">
        <f t="shared" si="233"/>
        <v>564.69179991262558</v>
      </c>
      <c r="BJ186" s="20">
        <f t="shared" si="234"/>
        <v>29.07882648882649</v>
      </c>
      <c r="BK186" s="20">
        <f t="shared" si="235"/>
        <v>388.29708742296276</v>
      </c>
      <c r="BL186" s="20">
        <f t="shared" si="236"/>
        <v>218.05940280420958</v>
      </c>
      <c r="BM186" s="20">
        <f t="shared" si="237"/>
        <v>42.911646701535346</v>
      </c>
      <c r="BN186" s="20">
        <f t="shared" si="238"/>
        <v>15.549999138914599</v>
      </c>
      <c r="BO186" s="20">
        <f t="shared" si="239"/>
        <v>29.156437177280555</v>
      </c>
      <c r="BP186" s="20">
        <f t="shared" si="240"/>
        <v>33.597939130708461</v>
      </c>
      <c r="BQ186" s="20">
        <f t="shared" si="241"/>
        <v>142.86117332109529</v>
      </c>
      <c r="BR186" s="20">
        <f t="shared" si="242"/>
        <v>5.7523751146290847</v>
      </c>
      <c r="BS186" s="20">
        <f t="shared" si="243"/>
        <v>21.381719950471528</v>
      </c>
      <c r="BT186" s="20">
        <f t="shared" si="244"/>
        <v>46.994340808455931</v>
      </c>
      <c r="BU186" s="20">
        <f t="shared" si="245"/>
        <v>3.413725338091175</v>
      </c>
      <c r="BV186" s="20">
        <f t="shared" si="246"/>
        <v>28.098319467554077</v>
      </c>
      <c r="BW186" s="20">
        <f t="shared" si="247"/>
        <v>2.8731601058690077</v>
      </c>
      <c r="BX186" s="21">
        <f t="shared" si="248"/>
        <v>2185.5722154323998</v>
      </c>
      <c r="BY186" s="23">
        <f t="shared" si="249"/>
        <v>0.21855722154323998</v>
      </c>
    </row>
    <row r="187" spans="1:77" x14ac:dyDescent="0.25">
      <c r="A187" s="191" t="s">
        <v>433</v>
      </c>
      <c r="B187" s="184" t="s">
        <v>256</v>
      </c>
      <c r="C187" s="169" t="s">
        <v>302</v>
      </c>
      <c r="D187" s="146">
        <v>47.094532999999998</v>
      </c>
      <c r="E187" s="146">
        <v>-120.272024</v>
      </c>
      <c r="F187" s="171" t="s">
        <v>322</v>
      </c>
      <c r="G187" s="101" t="s">
        <v>156</v>
      </c>
      <c r="H187" s="12">
        <v>53.144886999999997</v>
      </c>
      <c r="I187" s="5">
        <v>13.928589500000001</v>
      </c>
      <c r="J187" s="5">
        <v>11.998580499999999</v>
      </c>
      <c r="K187" s="5">
        <v>8.7369499999999984</v>
      </c>
      <c r="L187" s="5">
        <v>4.2709600000000005</v>
      </c>
      <c r="M187" s="5">
        <v>2.7752374999999998</v>
      </c>
      <c r="N187" s="5">
        <v>1.0292264999999998</v>
      </c>
      <c r="O187" s="6">
        <v>1.9385785</v>
      </c>
      <c r="P187" s="6">
        <v>0.19709850000000001</v>
      </c>
      <c r="Q187" s="6">
        <v>0.2808235</v>
      </c>
      <c r="R187" s="5">
        <v>1.6481001068212562</v>
      </c>
      <c r="S187" s="8">
        <f t="shared" si="200"/>
        <v>98.30093149999999</v>
      </c>
      <c r="T187" s="12">
        <f t="shared" si="212"/>
        <v>54.06346225722185</v>
      </c>
      <c r="U187" s="5">
        <f t="shared" si="213"/>
        <v>14.169336228517837</v>
      </c>
      <c r="V187" s="5">
        <f t="shared" si="214"/>
        <v>12.205968261857214</v>
      </c>
      <c r="W187" s="5">
        <f t="shared" si="215"/>
        <v>8.8879625723587363</v>
      </c>
      <c r="X187" s="5">
        <f t="shared" si="216"/>
        <v>4.3447808020008445</v>
      </c>
      <c r="Y187" s="5">
        <f t="shared" si="217"/>
        <v>2.823205698717107</v>
      </c>
      <c r="Z187" s="5">
        <f t="shared" si="218"/>
        <v>1.0470160193751572</v>
      </c>
      <c r="AA187" s="5">
        <f t="shared" si="219"/>
        <v>1.972085584967219</v>
      </c>
      <c r="AB187" s="5">
        <f t="shared" si="220"/>
        <v>0.20050522105174562</v>
      </c>
      <c r="AC187" s="5">
        <f t="shared" si="221"/>
        <v>0.28567735393229721</v>
      </c>
      <c r="AD187" s="8">
        <f t="shared" si="222"/>
        <v>100</v>
      </c>
      <c r="AE187" s="111"/>
      <c r="AF187" s="109">
        <v>10.808551334000001</v>
      </c>
      <c r="AG187" s="31">
        <v>22.2606848</v>
      </c>
      <c r="AH187" s="31">
        <v>38.147016960000009</v>
      </c>
      <c r="AI187" s="31">
        <v>348.21719999999999</v>
      </c>
      <c r="AJ187" s="31">
        <v>511.65825000000001</v>
      </c>
      <c r="AK187" s="31">
        <v>25.1569</v>
      </c>
      <c r="AL187" s="31">
        <v>325.71980000000002</v>
      </c>
      <c r="AM187" s="31">
        <v>160.67329850000002</v>
      </c>
      <c r="AN187" s="31">
        <v>33.647599999999997</v>
      </c>
      <c r="AO187" s="32">
        <v>11.691949999999999</v>
      </c>
      <c r="AP187" s="31">
        <v>21.236599999999999</v>
      </c>
      <c r="AQ187" s="31">
        <v>26.427549999999997</v>
      </c>
      <c r="AR187" s="31">
        <v>115.11695</v>
      </c>
      <c r="AS187" s="31">
        <v>5.0924499999999995</v>
      </c>
      <c r="AT187" s="31">
        <v>21.001177119999998</v>
      </c>
      <c r="AU187" s="31">
        <v>39.390149999999998</v>
      </c>
      <c r="AV187" s="31">
        <v>2.5413000000000001</v>
      </c>
      <c r="AW187" s="31">
        <v>24.299950000000003</v>
      </c>
      <c r="AX187" s="31">
        <v>0.72889999999999999</v>
      </c>
      <c r="AY187" s="31">
        <f t="shared" si="223"/>
        <v>1743.8162787140002</v>
      </c>
      <c r="AZ187" s="33">
        <f t="shared" si="224"/>
        <v>0.17438162787140002</v>
      </c>
      <c r="BA187" s="33">
        <f t="shared" si="225"/>
        <v>98.475313127871388</v>
      </c>
      <c r="BB187" s="33">
        <f t="shared" si="226"/>
        <v>98.520235250551622</v>
      </c>
      <c r="BC187" s="33">
        <f t="shared" si="227"/>
        <v>100.16833535737288</v>
      </c>
      <c r="BD187" s="36">
        <f t="shared" si="228"/>
        <v>101.50017779287288</v>
      </c>
      <c r="BE187" s="108">
        <f t="shared" si="229"/>
        <v>13.754162326062682</v>
      </c>
      <c r="BF187" s="20">
        <f t="shared" si="230"/>
        <v>32.535637396353565</v>
      </c>
      <c r="BG187" s="20">
        <f t="shared" si="231"/>
        <v>58.512005104852761</v>
      </c>
      <c r="BH187" s="20">
        <f t="shared" si="232"/>
        <v>512.27068828078995</v>
      </c>
      <c r="BI187" s="20">
        <f t="shared" si="233"/>
        <v>571.26602632153777</v>
      </c>
      <c r="BJ187" s="20">
        <f t="shared" si="234"/>
        <v>27.511588194688194</v>
      </c>
      <c r="BK187" s="20">
        <f t="shared" si="235"/>
        <v>385.19842131933353</v>
      </c>
      <c r="BL187" s="20">
        <f t="shared" si="236"/>
        <v>217.03753388697658</v>
      </c>
      <c r="BM187" s="20">
        <f t="shared" si="237"/>
        <v>42.730805668972494</v>
      </c>
      <c r="BN187" s="20">
        <f t="shared" si="238"/>
        <v>16.725833710416978</v>
      </c>
      <c r="BO187" s="20">
        <f t="shared" si="239"/>
        <v>28.546961445783133</v>
      </c>
      <c r="BP187" s="20">
        <f t="shared" si="240"/>
        <v>33.081639950586968</v>
      </c>
      <c r="BQ187" s="20">
        <f t="shared" si="241"/>
        <v>143.29304300902555</v>
      </c>
      <c r="BR187" s="20">
        <f t="shared" si="242"/>
        <v>5.485708361890052</v>
      </c>
      <c r="BS187" s="20">
        <f t="shared" si="243"/>
        <v>24.629629001649988</v>
      </c>
      <c r="BT187" s="20">
        <f t="shared" si="244"/>
        <v>48.420458634480781</v>
      </c>
      <c r="BU187" s="20">
        <f t="shared" si="245"/>
        <v>2.8917667338970343</v>
      </c>
      <c r="BV187" s="20">
        <f t="shared" si="246"/>
        <v>28.343202911813648</v>
      </c>
      <c r="BW187" s="20">
        <f t="shared" si="247"/>
        <v>0.80239325715245968</v>
      </c>
      <c r="BX187" s="21">
        <f t="shared" si="248"/>
        <v>2193.0375055162635</v>
      </c>
      <c r="BY187" s="23">
        <f t="shared" si="249"/>
        <v>0.21930375055162635</v>
      </c>
    </row>
    <row r="188" spans="1:77" x14ac:dyDescent="0.25">
      <c r="A188" s="191" t="s">
        <v>451</v>
      </c>
      <c r="B188" s="184" t="s">
        <v>171</v>
      </c>
      <c r="C188" s="169" t="s">
        <v>300</v>
      </c>
      <c r="D188" s="146">
        <v>47.048403999999998</v>
      </c>
      <c r="E188" s="146">
        <v>-120.270123</v>
      </c>
      <c r="F188" s="171" t="s">
        <v>322</v>
      </c>
      <c r="G188" s="101" t="s">
        <v>181</v>
      </c>
      <c r="H188" s="12">
        <v>53.113398499999995</v>
      </c>
      <c r="I188" s="5">
        <v>13.7955755</v>
      </c>
      <c r="J188" s="5">
        <v>12.1297465</v>
      </c>
      <c r="K188" s="5">
        <v>8.5761039999999991</v>
      </c>
      <c r="L188" s="5">
        <v>4.7089369999999997</v>
      </c>
      <c r="M188" s="5">
        <v>2.8069945000000001</v>
      </c>
      <c r="N188" s="5">
        <v>1.1438519999999999</v>
      </c>
      <c r="O188" s="6">
        <v>1.9089075</v>
      </c>
      <c r="P188" s="6">
        <v>0.2018855</v>
      </c>
      <c r="Q188" s="6">
        <v>0.27840100000000001</v>
      </c>
      <c r="R188" s="5">
        <v>1.0245265445513831</v>
      </c>
      <c r="S188" s="8">
        <f t="shared" si="200"/>
        <v>98.663802000000004</v>
      </c>
      <c r="T188" s="12">
        <f t="shared" si="212"/>
        <v>53.83271009564379</v>
      </c>
      <c r="U188" s="5">
        <f t="shared" si="213"/>
        <v>13.982408158161185</v>
      </c>
      <c r="V188" s="5">
        <f t="shared" si="214"/>
        <v>12.29401893513084</v>
      </c>
      <c r="W188" s="5">
        <f t="shared" si="215"/>
        <v>8.692249666194698</v>
      </c>
      <c r="X188" s="5">
        <f t="shared" si="216"/>
        <v>4.7727098536097357</v>
      </c>
      <c r="Y188" s="5">
        <f t="shared" si="217"/>
        <v>2.8450094594976179</v>
      </c>
      <c r="Z188" s="5">
        <f t="shared" si="218"/>
        <v>1.1593431195769242</v>
      </c>
      <c r="AA188" s="5">
        <f t="shared" si="219"/>
        <v>1.9347597206927014</v>
      </c>
      <c r="AB188" s="5">
        <f t="shared" si="220"/>
        <v>0.20461962331433364</v>
      </c>
      <c r="AC188" s="5">
        <f t="shared" si="221"/>
        <v>0.28217136817816929</v>
      </c>
      <c r="AD188" s="8">
        <f t="shared" si="222"/>
        <v>100</v>
      </c>
      <c r="AE188" s="111"/>
      <c r="AF188" s="109">
        <v>9.5820848016000006</v>
      </c>
      <c r="AG188" s="31">
        <v>22.109696</v>
      </c>
      <c r="AH188" s="31">
        <v>38.433946589999998</v>
      </c>
      <c r="AI188" s="31">
        <v>329.97185000000002</v>
      </c>
      <c r="AJ188" s="31">
        <v>448.57585</v>
      </c>
      <c r="AK188" s="31">
        <v>26.108799999999999</v>
      </c>
      <c r="AL188" s="31">
        <v>317.40499999999997</v>
      </c>
      <c r="AM188" s="31">
        <v>160.06546094999996</v>
      </c>
      <c r="AN188" s="31">
        <v>32.52655</v>
      </c>
      <c r="AO188" s="32">
        <v>11.402700000000001</v>
      </c>
      <c r="AP188" s="31">
        <v>20.347749999999998</v>
      </c>
      <c r="AQ188" s="31">
        <v>25.949599999999997</v>
      </c>
      <c r="AR188" s="31">
        <v>116.24585</v>
      </c>
      <c r="AS188" s="31">
        <v>6.5769500000000001</v>
      </c>
      <c r="AT188" s="31">
        <v>20.516271159999999</v>
      </c>
      <c r="AU188" s="31">
        <v>39.84975</v>
      </c>
      <c r="AV188" s="31">
        <v>3.0546499999999996</v>
      </c>
      <c r="AW188" s="31">
        <v>22.526800000000001</v>
      </c>
      <c r="AX188" s="31">
        <v>0.21890000000000001</v>
      </c>
      <c r="AY188" s="31">
        <f t="shared" si="223"/>
        <v>1651.4684595016001</v>
      </c>
      <c r="AZ188" s="33">
        <f t="shared" si="224"/>
        <v>0.16514684595016002</v>
      </c>
      <c r="BA188" s="33">
        <f t="shared" si="225"/>
        <v>98.828948845950165</v>
      </c>
      <c r="BB188" s="33">
        <f t="shared" si="226"/>
        <v>98.872015498482554</v>
      </c>
      <c r="BC188" s="33">
        <f t="shared" si="227"/>
        <v>99.896542043033932</v>
      </c>
      <c r="BD188" s="36">
        <f t="shared" si="228"/>
        <v>101.24294390453393</v>
      </c>
      <c r="BE188" s="108">
        <f t="shared" si="229"/>
        <v>12.193451805953604</v>
      </c>
      <c r="BF188" s="20">
        <f t="shared" si="230"/>
        <v>32.314956096930537</v>
      </c>
      <c r="BG188" s="20">
        <f t="shared" si="231"/>
        <v>58.952113645787882</v>
      </c>
      <c r="BH188" s="20">
        <f t="shared" si="232"/>
        <v>485.42951558046417</v>
      </c>
      <c r="BI188" s="20">
        <f t="shared" si="233"/>
        <v>500.83457724625021</v>
      </c>
      <c r="BJ188" s="20">
        <f t="shared" si="234"/>
        <v>28.552586123786121</v>
      </c>
      <c r="BK188" s="20">
        <f t="shared" si="235"/>
        <v>375.36528304040172</v>
      </c>
      <c r="BL188" s="20">
        <f t="shared" si="236"/>
        <v>216.21646676451431</v>
      </c>
      <c r="BM188" s="20">
        <f t="shared" si="237"/>
        <v>41.307127020415045</v>
      </c>
      <c r="BN188" s="20">
        <f t="shared" si="238"/>
        <v>16.312049234710351</v>
      </c>
      <c r="BO188" s="20">
        <f t="shared" si="239"/>
        <v>27.352138984509466</v>
      </c>
      <c r="BP188" s="20">
        <f t="shared" si="240"/>
        <v>32.483348780411035</v>
      </c>
      <c r="BQ188" s="20">
        <f t="shared" si="241"/>
        <v>144.69825324307786</v>
      </c>
      <c r="BR188" s="20">
        <f t="shared" si="242"/>
        <v>7.0848470992808537</v>
      </c>
      <c r="BS188" s="20">
        <f t="shared" si="243"/>
        <v>24.06094402617234</v>
      </c>
      <c r="BT188" s="20">
        <f t="shared" si="244"/>
        <v>48.985423296671904</v>
      </c>
      <c r="BU188" s="20">
        <f t="shared" si="245"/>
        <v>3.4759120346667354</v>
      </c>
      <c r="BV188" s="20">
        <f t="shared" si="246"/>
        <v>26.27501963394343</v>
      </c>
      <c r="BW188" s="20">
        <f t="shared" si="247"/>
        <v>0.24097116749989494</v>
      </c>
      <c r="BX188" s="21">
        <f t="shared" si="248"/>
        <v>2082.1349848254476</v>
      </c>
      <c r="BY188" s="23">
        <f t="shared" si="249"/>
        <v>0.20821349848254475</v>
      </c>
    </row>
    <row r="189" spans="1:77" x14ac:dyDescent="0.25">
      <c r="A189" s="191" t="s">
        <v>451</v>
      </c>
      <c r="B189" s="184" t="s">
        <v>257</v>
      </c>
      <c r="C189" s="169" t="s">
        <v>300</v>
      </c>
      <c r="D189" s="146">
        <v>47.048403999999998</v>
      </c>
      <c r="E189" s="146">
        <v>-120.270123</v>
      </c>
      <c r="F189" s="171" t="s">
        <v>322</v>
      </c>
      <c r="G189" s="101" t="s">
        <v>181</v>
      </c>
      <c r="H189" s="12">
        <v>52.933309000000001</v>
      </c>
      <c r="I189" s="5">
        <v>13.7252855</v>
      </c>
      <c r="J189" s="5">
        <v>12.256256499999999</v>
      </c>
      <c r="K189" s="5">
        <v>8.6069300000000002</v>
      </c>
      <c r="L189" s="5">
        <v>4.6732339999999999</v>
      </c>
      <c r="M189" s="5">
        <v>2.7938539999999996</v>
      </c>
      <c r="N189" s="5">
        <v>1.151268</v>
      </c>
      <c r="O189" s="6">
        <v>1.9245915</v>
      </c>
      <c r="P189" s="6">
        <v>0.20379649999999999</v>
      </c>
      <c r="Q189" s="6">
        <v>0.27845950000000003</v>
      </c>
      <c r="R189" s="5">
        <v>1.0245265445513831</v>
      </c>
      <c r="S189" s="8">
        <f t="shared" si="200"/>
        <v>98.546984499999994</v>
      </c>
      <c r="T189" s="12">
        <f t="shared" si="212"/>
        <v>53.713778527642319</v>
      </c>
      <c r="U189" s="5">
        <f t="shared" si="213"/>
        <v>13.927656507845759</v>
      </c>
      <c r="V189" s="5">
        <f t="shared" si="214"/>
        <v>12.436967566470795</v>
      </c>
      <c r="W189" s="5">
        <f t="shared" si="215"/>
        <v>8.7338339612005083</v>
      </c>
      <c r="X189" s="5">
        <f t="shared" si="216"/>
        <v>4.7421380001739166</v>
      </c>
      <c r="Y189" s="5">
        <f t="shared" si="217"/>
        <v>2.8350476822555639</v>
      </c>
      <c r="Z189" s="5">
        <f t="shared" si="218"/>
        <v>1.1682427482091042</v>
      </c>
      <c r="AA189" s="5">
        <f t="shared" si="219"/>
        <v>1.9529684340569551</v>
      </c>
      <c r="AB189" s="5">
        <f t="shared" si="220"/>
        <v>0.20680135575330566</v>
      </c>
      <c r="AC189" s="5">
        <f t="shared" si="221"/>
        <v>0.28256521639178117</v>
      </c>
      <c r="AD189" s="8">
        <f t="shared" si="222"/>
        <v>100</v>
      </c>
      <c r="AE189" s="111"/>
      <c r="AF189" s="109">
        <v>10.855627661000002</v>
      </c>
      <c r="AG189" s="31">
        <v>21.514291199999999</v>
      </c>
      <c r="AH189" s="31">
        <v>38.411926799999996</v>
      </c>
      <c r="AI189" s="31">
        <v>335.01819999999998</v>
      </c>
      <c r="AJ189" s="31">
        <v>449.96769999999998</v>
      </c>
      <c r="AK189" s="31">
        <v>26.614699999999999</v>
      </c>
      <c r="AL189" s="31">
        <v>317.79055</v>
      </c>
      <c r="AM189" s="31">
        <v>160.71415629999998</v>
      </c>
      <c r="AN189" s="31">
        <v>32.692149999999998</v>
      </c>
      <c r="AO189" s="32">
        <v>10.834999999999999</v>
      </c>
      <c r="AP189" s="31">
        <v>20.566799999999997</v>
      </c>
      <c r="AQ189" s="31">
        <v>24.329499999999999</v>
      </c>
      <c r="AR189" s="31">
        <v>114.54565000000001</v>
      </c>
      <c r="AS189" s="31">
        <v>5.5652500000000007</v>
      </c>
      <c r="AT189" s="31">
        <v>18.896933439999998</v>
      </c>
      <c r="AU189" s="31">
        <v>39.084800000000001</v>
      </c>
      <c r="AV189" s="31">
        <v>2.1473</v>
      </c>
      <c r="AW189" s="31">
        <v>22.56635</v>
      </c>
      <c r="AX189" s="31">
        <v>1.4380999999999999</v>
      </c>
      <c r="AY189" s="31">
        <f t="shared" si="223"/>
        <v>1653.5549854010007</v>
      </c>
      <c r="AZ189" s="33">
        <f t="shared" si="224"/>
        <v>0.16535549854010007</v>
      </c>
      <c r="BA189" s="33">
        <f t="shared" si="225"/>
        <v>98.712339998540088</v>
      </c>
      <c r="BB189" s="33">
        <f t="shared" si="226"/>
        <v>98.755553466417823</v>
      </c>
      <c r="BC189" s="33">
        <f t="shared" si="227"/>
        <v>99.780080010969201</v>
      </c>
      <c r="BD189" s="36">
        <f t="shared" si="228"/>
        <v>101.1405244824692</v>
      </c>
      <c r="BE189" s="108">
        <f t="shared" si="229"/>
        <v>13.814068174983992</v>
      </c>
      <c r="BF189" s="20">
        <f t="shared" si="230"/>
        <v>31.444727941287791</v>
      </c>
      <c r="BG189" s="20">
        <f t="shared" si="231"/>
        <v>58.918338473636439</v>
      </c>
      <c r="BH189" s="20">
        <f t="shared" si="232"/>
        <v>492.85332229594445</v>
      </c>
      <c r="BI189" s="20">
        <f t="shared" si="233"/>
        <v>502.38857665647299</v>
      </c>
      <c r="BJ189" s="20">
        <f t="shared" si="234"/>
        <v>29.105838411138411</v>
      </c>
      <c r="BK189" s="20">
        <f t="shared" si="235"/>
        <v>375.82123705774939</v>
      </c>
      <c r="BL189" s="20">
        <f t="shared" si="236"/>
        <v>217.09272461396623</v>
      </c>
      <c r="BM189" s="20">
        <f t="shared" si="237"/>
        <v>41.517430917833636</v>
      </c>
      <c r="BN189" s="20">
        <f t="shared" si="238"/>
        <v>15.499930144447072</v>
      </c>
      <c r="BO189" s="20">
        <f t="shared" si="239"/>
        <v>27.646593459552495</v>
      </c>
      <c r="BP189" s="20">
        <f t="shared" si="240"/>
        <v>30.455330107323828</v>
      </c>
      <c r="BQ189" s="20">
        <f t="shared" si="241"/>
        <v>142.5819112819336</v>
      </c>
      <c r="BR189" s="20">
        <f t="shared" si="242"/>
        <v>5.9950197765336171</v>
      </c>
      <c r="BS189" s="20">
        <f t="shared" si="243"/>
        <v>22.161827274569145</v>
      </c>
      <c r="BT189" s="20">
        <f t="shared" si="244"/>
        <v>48.045106241965435</v>
      </c>
      <c r="BU189" s="20">
        <f t="shared" si="245"/>
        <v>2.4434308061610599</v>
      </c>
      <c r="BV189" s="20">
        <f t="shared" si="246"/>
        <v>26.321150332778704</v>
      </c>
      <c r="BW189" s="20">
        <f t="shared" si="247"/>
        <v>1.5831002100575555</v>
      </c>
      <c r="BX189" s="21">
        <f t="shared" si="248"/>
        <v>2085.689664178336</v>
      </c>
      <c r="BY189" s="23">
        <f t="shared" si="249"/>
        <v>0.2085689664178336</v>
      </c>
    </row>
    <row r="190" spans="1:77" x14ac:dyDescent="0.25">
      <c r="A190" s="191" t="s">
        <v>474</v>
      </c>
      <c r="B190" s="184" t="s">
        <v>198</v>
      </c>
      <c r="C190" s="169" t="s">
        <v>310</v>
      </c>
      <c r="D190" s="146">
        <v>47.015855999999999</v>
      </c>
      <c r="E190" s="146">
        <v>-120.313997</v>
      </c>
      <c r="F190" s="171" t="s">
        <v>325</v>
      </c>
      <c r="G190" s="101" t="s">
        <v>73</v>
      </c>
      <c r="H190" s="12">
        <v>54.217351000000001</v>
      </c>
      <c r="I190" s="5">
        <v>14.2892945</v>
      </c>
      <c r="J190" s="5">
        <v>10.82361</v>
      </c>
      <c r="K190" s="5">
        <v>8.6135160000000006</v>
      </c>
      <c r="L190" s="5">
        <v>4.7274440000000002</v>
      </c>
      <c r="M190" s="5">
        <v>2.8983355</v>
      </c>
      <c r="N190" s="5">
        <v>1.343051</v>
      </c>
      <c r="O190" s="6">
        <v>1.7409515</v>
      </c>
      <c r="P190" s="6">
        <v>0.19352750000000002</v>
      </c>
      <c r="Q190" s="6">
        <v>0.31014149999999996</v>
      </c>
      <c r="R190" s="5">
        <v>0.51455653351388286</v>
      </c>
      <c r="S190" s="8">
        <f t="shared" si="200"/>
        <v>99.157222500000017</v>
      </c>
      <c r="T190" s="12">
        <f t="shared" si="212"/>
        <v>54.678166282844387</v>
      </c>
      <c r="U190" s="5">
        <f t="shared" si="213"/>
        <v>14.410745016582124</v>
      </c>
      <c r="V190" s="5">
        <f t="shared" si="214"/>
        <v>10.915604256664206</v>
      </c>
      <c r="W190" s="5">
        <f t="shared" si="215"/>
        <v>8.686725770278608</v>
      </c>
      <c r="X190" s="5">
        <f t="shared" si="216"/>
        <v>4.7676244662863558</v>
      </c>
      <c r="Y190" s="5">
        <f t="shared" si="217"/>
        <v>2.922969630376647</v>
      </c>
      <c r="Z190" s="5">
        <f t="shared" si="218"/>
        <v>1.3544661358379615</v>
      </c>
      <c r="AA190" s="5">
        <f t="shared" si="219"/>
        <v>1.7557485537677295</v>
      </c>
      <c r="AB190" s="5">
        <f t="shared" si="220"/>
        <v>0.19517236881055233</v>
      </c>
      <c r="AC190" s="5">
        <f t="shared" si="221"/>
        <v>0.31277751855140951</v>
      </c>
      <c r="AD190" s="8">
        <f t="shared" si="222"/>
        <v>100</v>
      </c>
      <c r="AE190" s="111"/>
      <c r="AF190" s="109">
        <v>13.263099409099999</v>
      </c>
      <c r="AG190" s="31">
        <v>40.103116800000002</v>
      </c>
      <c r="AH190" s="31">
        <v>36.036703040000006</v>
      </c>
      <c r="AI190" s="31">
        <v>306.79829999999998</v>
      </c>
      <c r="AJ190" s="31">
        <v>544.08590000000004</v>
      </c>
      <c r="AK190" s="31">
        <v>31.05395</v>
      </c>
      <c r="AL190" s="31">
        <v>315.32545000000005</v>
      </c>
      <c r="AM190" s="31">
        <v>162.5934077</v>
      </c>
      <c r="AN190" s="31">
        <v>32.287750000000003</v>
      </c>
      <c r="AO190" s="32">
        <v>9.9897999999999989</v>
      </c>
      <c r="AP190" s="31">
        <v>19.899999999999999</v>
      </c>
      <c r="AQ190" s="31">
        <v>24.785450000000001</v>
      </c>
      <c r="AR190" s="31">
        <v>113.77825</v>
      </c>
      <c r="AS190" s="31">
        <v>6.7261999999999995</v>
      </c>
      <c r="AT190" s="31">
        <v>22.923207999999999</v>
      </c>
      <c r="AU190" s="31">
        <v>40.56615</v>
      </c>
      <c r="AV190" s="31">
        <v>3.3033999999999999</v>
      </c>
      <c r="AW190" s="31">
        <v>23.084</v>
      </c>
      <c r="AX190" s="31">
        <v>2.1790500000000002</v>
      </c>
      <c r="AY190" s="31">
        <f t="shared" si="223"/>
        <v>1748.7831849491004</v>
      </c>
      <c r="AZ190" s="33">
        <f t="shared" si="224"/>
        <v>0.17487831849491003</v>
      </c>
      <c r="BA190" s="33">
        <f t="shared" si="225"/>
        <v>99.332100818494922</v>
      </c>
      <c r="BB190" s="33">
        <f t="shared" si="226"/>
        <v>99.376007483022889</v>
      </c>
      <c r="BC190" s="33">
        <f t="shared" si="227"/>
        <v>99.890564016536771</v>
      </c>
      <c r="BD190" s="36">
        <f t="shared" si="228"/>
        <v>101.09198472653677</v>
      </c>
      <c r="BE190" s="108">
        <f t="shared" si="229"/>
        <v>16.877638508837691</v>
      </c>
      <c r="BF190" s="20">
        <f t="shared" si="230"/>
        <v>58.613671519593822</v>
      </c>
      <c r="BG190" s="20">
        <f t="shared" si="231"/>
        <v>55.275088860802576</v>
      </c>
      <c r="BH190" s="20">
        <f t="shared" si="232"/>
        <v>451.3383494680225</v>
      </c>
      <c r="BI190" s="20">
        <f t="shared" si="233"/>
        <v>607.47147157419545</v>
      </c>
      <c r="BJ190" s="20">
        <f t="shared" si="234"/>
        <v>33.96060262665263</v>
      </c>
      <c r="BK190" s="20">
        <f t="shared" si="235"/>
        <v>372.9059932549647</v>
      </c>
      <c r="BL190" s="20">
        <f t="shared" si="236"/>
        <v>219.63121789951765</v>
      </c>
      <c r="BM190" s="20">
        <f t="shared" si="237"/>
        <v>41.003862704572299</v>
      </c>
      <c r="BN190" s="20">
        <f t="shared" si="238"/>
        <v>14.290835455191266</v>
      </c>
      <c r="BO190" s="20">
        <f t="shared" si="239"/>
        <v>26.750258175559381</v>
      </c>
      <c r="BP190" s="20">
        <f t="shared" si="240"/>
        <v>31.026081983130332</v>
      </c>
      <c r="BQ190" s="20">
        <f t="shared" si="241"/>
        <v>141.62668200244758</v>
      </c>
      <c r="BR190" s="20">
        <f t="shared" si="242"/>
        <v>7.2456227520633236</v>
      </c>
      <c r="BS190" s="20">
        <f t="shared" si="243"/>
        <v>26.883736342092</v>
      </c>
      <c r="BT190" s="20">
        <f t="shared" si="244"/>
        <v>49.866060119982855</v>
      </c>
      <c r="BU190" s="20">
        <f t="shared" si="245"/>
        <v>3.7589667606167958</v>
      </c>
      <c r="BV190" s="20">
        <f t="shared" si="246"/>
        <v>26.924931780366059</v>
      </c>
      <c r="BW190" s="20">
        <f t="shared" si="247"/>
        <v>2.3987584401125908</v>
      </c>
      <c r="BX190" s="21">
        <f t="shared" si="248"/>
        <v>2187.8498302287212</v>
      </c>
      <c r="BY190" s="23">
        <f t="shared" si="249"/>
        <v>0.21878498302287211</v>
      </c>
    </row>
    <row r="191" spans="1:77" x14ac:dyDescent="0.25">
      <c r="A191" s="191" t="s">
        <v>474</v>
      </c>
      <c r="B191" s="184" t="s">
        <v>258</v>
      </c>
      <c r="C191" s="169" t="s">
        <v>310</v>
      </c>
      <c r="D191" s="146">
        <v>47.015855999999999</v>
      </c>
      <c r="E191" s="146">
        <v>-120.313997</v>
      </c>
      <c r="F191" s="171" t="s">
        <v>325</v>
      </c>
      <c r="G191" s="101" t="s">
        <v>73</v>
      </c>
      <c r="H191" s="12">
        <v>54.012081000000002</v>
      </c>
      <c r="I191" s="5">
        <v>14.2047835</v>
      </c>
      <c r="J191" s="5">
        <v>11.256383</v>
      </c>
      <c r="K191" s="5">
        <v>8.6299790000000005</v>
      </c>
      <c r="L191" s="5">
        <v>4.6890925000000001</v>
      </c>
      <c r="M191" s="5">
        <v>2.8758059999999999</v>
      </c>
      <c r="N191" s="5">
        <v>1.3398955000000001</v>
      </c>
      <c r="O191" s="6">
        <v>1.7562549999999999</v>
      </c>
      <c r="P191" s="6">
        <v>0.19512849999999998</v>
      </c>
      <c r="Q191" s="6">
        <v>0.30751699999999998</v>
      </c>
      <c r="R191" s="5">
        <v>0.51455653351388286</v>
      </c>
      <c r="S191" s="8">
        <f t="shared" si="200"/>
        <v>99.266920999999996</v>
      </c>
      <c r="T191" s="12">
        <f t="shared" si="212"/>
        <v>54.410956294292646</v>
      </c>
      <c r="U191" s="5">
        <f t="shared" si="213"/>
        <v>14.309684794192417</v>
      </c>
      <c r="V191" s="5">
        <f t="shared" si="214"/>
        <v>11.339510570696557</v>
      </c>
      <c r="W191" s="5">
        <f t="shared" si="215"/>
        <v>8.6937107679606598</v>
      </c>
      <c r="X191" s="5">
        <f t="shared" si="216"/>
        <v>4.7237211074573375</v>
      </c>
      <c r="Y191" s="5">
        <f t="shared" si="217"/>
        <v>2.897043618387237</v>
      </c>
      <c r="Z191" s="5">
        <f t="shared" si="218"/>
        <v>1.3497905309262088</v>
      </c>
      <c r="AA191" s="5">
        <f t="shared" si="219"/>
        <v>1.7692248155858485</v>
      </c>
      <c r="AB191" s="5">
        <f t="shared" si="220"/>
        <v>0.19656950979672272</v>
      </c>
      <c r="AC191" s="5">
        <f t="shared" si="221"/>
        <v>0.30978799070437574</v>
      </c>
      <c r="AD191" s="8">
        <f t="shared" si="222"/>
        <v>100</v>
      </c>
      <c r="AE191" s="111"/>
      <c r="AF191" s="109">
        <v>15.196705036800001</v>
      </c>
      <c r="AG191" s="31">
        <v>41.485363200000009</v>
      </c>
      <c r="AH191" s="31">
        <v>37.065301779999999</v>
      </c>
      <c r="AI191" s="31">
        <v>302.67079999999999</v>
      </c>
      <c r="AJ191" s="31">
        <v>548.72379999999998</v>
      </c>
      <c r="AK191" s="31">
        <v>31.736699999999999</v>
      </c>
      <c r="AL191" s="31">
        <v>316.72674999999998</v>
      </c>
      <c r="AM191" s="31">
        <v>164.57521839999998</v>
      </c>
      <c r="AN191" s="31">
        <v>32.692149999999998</v>
      </c>
      <c r="AO191" s="32">
        <v>10.52965</v>
      </c>
      <c r="AP191" s="31">
        <v>20.103850000000001</v>
      </c>
      <c r="AQ191" s="31">
        <v>25.61</v>
      </c>
      <c r="AR191" s="31">
        <v>113.9054</v>
      </c>
      <c r="AS191" s="31">
        <v>6.6979999999999995</v>
      </c>
      <c r="AT191" s="31">
        <v>22.981641759999999</v>
      </c>
      <c r="AU191" s="31">
        <v>41.744300000000003</v>
      </c>
      <c r="AV191" s="31">
        <v>3.7331500000000002</v>
      </c>
      <c r="AW191" s="31">
        <v>26.269950000000001</v>
      </c>
      <c r="AX191" s="31">
        <v>2.2556500000000002</v>
      </c>
      <c r="AY191" s="31">
        <f t="shared" si="223"/>
        <v>1764.7043801768004</v>
      </c>
      <c r="AZ191" s="33">
        <f t="shared" si="224"/>
        <v>0.17647043801768003</v>
      </c>
      <c r="BA191" s="33">
        <f t="shared" si="225"/>
        <v>99.44339143801767</v>
      </c>
      <c r="BB191" s="33">
        <f t="shared" si="226"/>
        <v>99.48758314848186</v>
      </c>
      <c r="BC191" s="33">
        <f t="shared" si="227"/>
        <v>100.00213968199574</v>
      </c>
      <c r="BD191" s="36">
        <f t="shared" si="228"/>
        <v>101.25159819499574</v>
      </c>
      <c r="BE191" s="108">
        <f t="shared" si="229"/>
        <v>19.338201895747371</v>
      </c>
      <c r="BF191" s="20">
        <f t="shared" si="230"/>
        <v>60.633926874128797</v>
      </c>
      <c r="BG191" s="20">
        <f t="shared" si="231"/>
        <v>56.852810515652635</v>
      </c>
      <c r="BH191" s="20">
        <f t="shared" si="232"/>
        <v>445.26628506144249</v>
      </c>
      <c r="BI191" s="20">
        <f t="shared" si="233"/>
        <v>612.6496832095529</v>
      </c>
      <c r="BJ191" s="20">
        <f t="shared" si="234"/>
        <v>34.707258090558092</v>
      </c>
      <c r="BK191" s="20">
        <f t="shared" si="235"/>
        <v>374.56318003880392</v>
      </c>
      <c r="BL191" s="20">
        <f t="shared" si="236"/>
        <v>222.30824831449243</v>
      </c>
      <c r="BM191" s="20">
        <f t="shared" si="237"/>
        <v>41.517430917833636</v>
      </c>
      <c r="BN191" s="20">
        <f t="shared" si="238"/>
        <v>15.063113931285384</v>
      </c>
      <c r="BO191" s="20">
        <f t="shared" si="239"/>
        <v>27.02428029259897</v>
      </c>
      <c r="BP191" s="20">
        <f t="shared" si="240"/>
        <v>32.058242218235605</v>
      </c>
      <c r="BQ191" s="20">
        <f t="shared" si="241"/>
        <v>141.78495331191678</v>
      </c>
      <c r="BR191" s="20">
        <f t="shared" si="242"/>
        <v>7.2152450407838211</v>
      </c>
      <c r="BS191" s="20">
        <f t="shared" si="243"/>
        <v>26.952265921255488</v>
      </c>
      <c r="BT191" s="20">
        <f t="shared" si="244"/>
        <v>51.314304499357235</v>
      </c>
      <c r="BU191" s="20">
        <f t="shared" si="245"/>
        <v>4.2479829152983566</v>
      </c>
      <c r="BV191" s="20">
        <f t="shared" si="246"/>
        <v>30.640989933444263</v>
      </c>
      <c r="BW191" s="20">
        <f t="shared" si="247"/>
        <v>2.4830818363231524</v>
      </c>
      <c r="BX191" s="21">
        <f t="shared" si="248"/>
        <v>2206.6214848187115</v>
      </c>
      <c r="BY191" s="23">
        <f t="shared" si="249"/>
        <v>0.22066214848187116</v>
      </c>
    </row>
    <row r="192" spans="1:77" x14ac:dyDescent="0.25">
      <c r="A192" s="191" t="s">
        <v>480</v>
      </c>
      <c r="B192" s="184" t="s">
        <v>221</v>
      </c>
      <c r="C192" s="169" t="s">
        <v>311</v>
      </c>
      <c r="D192" s="146">
        <v>47.021850000000001</v>
      </c>
      <c r="E192" s="146">
        <v>-120.297898</v>
      </c>
      <c r="F192" s="172" t="s">
        <v>323</v>
      </c>
      <c r="G192" s="101" t="s">
        <v>73</v>
      </c>
      <c r="H192" s="12">
        <v>53.335900000000002</v>
      </c>
      <c r="I192" s="5">
        <v>13.982200000000001</v>
      </c>
      <c r="J192" s="5">
        <v>11.683999999999999</v>
      </c>
      <c r="K192" s="5">
        <v>8.6244999999999994</v>
      </c>
      <c r="L192" s="5">
        <v>4.6924999999999999</v>
      </c>
      <c r="M192" s="5">
        <v>2.8557999999999999</v>
      </c>
      <c r="N192" s="5">
        <v>1.2068000000000001</v>
      </c>
      <c r="O192" s="6">
        <v>1.8373999999999999</v>
      </c>
      <c r="P192" s="6">
        <v>0.1991</v>
      </c>
      <c r="Q192" s="6">
        <v>0.34239999999999998</v>
      </c>
      <c r="R192" s="5">
        <v>0.75052536775754763</v>
      </c>
      <c r="S192" s="8">
        <f t="shared" si="200"/>
        <v>98.760599999999997</v>
      </c>
      <c r="T192" s="12">
        <f t="shared" si="212"/>
        <v>54.005240956413793</v>
      </c>
      <c r="U192" s="5">
        <f t="shared" si="213"/>
        <v>14.157670164012776</v>
      </c>
      <c r="V192" s="5">
        <f t="shared" si="214"/>
        <v>11.830628813514702</v>
      </c>
      <c r="W192" s="5">
        <f t="shared" si="215"/>
        <v>8.7327334989864376</v>
      </c>
      <c r="X192" s="5">
        <f t="shared" si="216"/>
        <v>4.7513887116927194</v>
      </c>
      <c r="Y192" s="5">
        <f t="shared" si="217"/>
        <v>2.8916389734367756</v>
      </c>
      <c r="Z192" s="5">
        <f t="shared" si="218"/>
        <v>1.2219447836485402</v>
      </c>
      <c r="AA192" s="5">
        <f t="shared" si="219"/>
        <v>1.8604585229332344</v>
      </c>
      <c r="AB192" s="5">
        <f t="shared" si="220"/>
        <v>0.20159861321215142</v>
      </c>
      <c r="AC192" s="5">
        <f t="shared" si="221"/>
        <v>0.34669696214887313</v>
      </c>
      <c r="AD192" s="8">
        <f t="shared" si="222"/>
        <v>100</v>
      </c>
      <c r="AE192" s="111"/>
      <c r="AF192" s="109">
        <v>16.760756000000001</v>
      </c>
      <c r="AG192" s="31">
        <v>41.973760000000006</v>
      </c>
      <c r="AH192" s="31">
        <v>37.136684000000002</v>
      </c>
      <c r="AI192" s="31">
        <v>294.42</v>
      </c>
      <c r="AJ192" s="31">
        <v>492.11</v>
      </c>
      <c r="AK192" s="31">
        <v>27.72</v>
      </c>
      <c r="AL192" s="31">
        <v>313.42</v>
      </c>
      <c r="AM192" s="31">
        <v>166.65627000000001</v>
      </c>
      <c r="AN192" s="31">
        <v>34.58</v>
      </c>
      <c r="AO192" s="32">
        <v>11.28</v>
      </c>
      <c r="AP192" s="31">
        <v>20.100000000000001</v>
      </c>
      <c r="AQ192" s="31">
        <v>31.01</v>
      </c>
      <c r="AR192" s="31">
        <v>116.31</v>
      </c>
      <c r="AS192" s="31">
        <v>7.75</v>
      </c>
      <c r="AT192" s="31">
        <v>22.650935999999998</v>
      </c>
      <c r="AU192" s="31">
        <v>43.25</v>
      </c>
      <c r="AV192" s="31">
        <v>3.15</v>
      </c>
      <c r="AW192" s="31">
        <v>24.11</v>
      </c>
      <c r="AX192" s="31">
        <v>1.21</v>
      </c>
      <c r="AY192" s="31">
        <f t="shared" si="223"/>
        <v>1705.5984059999998</v>
      </c>
      <c r="AZ192" s="33">
        <f t="shared" si="224"/>
        <v>0.17055984059999998</v>
      </c>
      <c r="BA192" s="33">
        <f t="shared" si="225"/>
        <v>98.931159840600003</v>
      </c>
      <c r="BB192" s="33">
        <f t="shared" si="226"/>
        <v>98.974607651675626</v>
      </c>
      <c r="BC192" s="33">
        <f t="shared" si="227"/>
        <v>99.725133019433173</v>
      </c>
      <c r="BD192" s="36">
        <f t="shared" si="228"/>
        <v>101.02205701943318</v>
      </c>
      <c r="BE192" s="108">
        <f t="shared" si="229"/>
        <v>21.328497372849601</v>
      </c>
      <c r="BF192" s="20">
        <f t="shared" si="230"/>
        <v>61.34775492268637</v>
      </c>
      <c r="BG192" s="20">
        <f t="shared" si="231"/>
        <v>56.962300513924731</v>
      </c>
      <c r="BH192" s="20">
        <f t="shared" si="232"/>
        <v>433.12833496918074</v>
      </c>
      <c r="BI192" s="20">
        <f t="shared" si="233"/>
        <v>549.44042085335661</v>
      </c>
      <c r="BJ192" s="20">
        <f t="shared" si="234"/>
        <v>30.314594594594592</v>
      </c>
      <c r="BK192" s="20">
        <f t="shared" si="235"/>
        <v>370.65259529787721</v>
      </c>
      <c r="BL192" s="20">
        <f t="shared" si="236"/>
        <v>225.11933336329756</v>
      </c>
      <c r="BM192" s="20">
        <f t="shared" si="237"/>
        <v>43.914908047916313</v>
      </c>
      <c r="BN192" s="20">
        <f t="shared" si="238"/>
        <v>16.136521645534195</v>
      </c>
      <c r="BO192" s="20">
        <f t="shared" si="239"/>
        <v>27.019104991394151</v>
      </c>
      <c r="BP192" s="20">
        <f t="shared" si="240"/>
        <v>38.817887199823751</v>
      </c>
      <c r="BQ192" s="20">
        <f t="shared" si="241"/>
        <v>144.77810463515374</v>
      </c>
      <c r="BR192" s="20">
        <f t="shared" si="242"/>
        <v>8.3484844828418368</v>
      </c>
      <c r="BS192" s="20">
        <f t="shared" si="243"/>
        <v>26.564422890792596</v>
      </c>
      <c r="BT192" s="20">
        <f t="shared" si="244"/>
        <v>53.165190687044706</v>
      </c>
      <c r="BU192" s="20">
        <f t="shared" si="245"/>
        <v>3.5844116049957337</v>
      </c>
      <c r="BV192" s="20">
        <f t="shared" si="246"/>
        <v>28.121647254575709</v>
      </c>
      <c r="BW192" s="20">
        <f t="shared" si="247"/>
        <v>1.332001428391379</v>
      </c>
      <c r="BX192" s="21">
        <f t="shared" si="248"/>
        <v>2140.0765167562313</v>
      </c>
      <c r="BY192" s="23">
        <f t="shared" si="249"/>
        <v>0.21400765167562313</v>
      </c>
    </row>
    <row r="193" spans="1:78" x14ac:dyDescent="0.25">
      <c r="A193" s="191" t="s">
        <v>480</v>
      </c>
      <c r="B193" s="184" t="s">
        <v>259</v>
      </c>
      <c r="C193" s="169" t="s">
        <v>311</v>
      </c>
      <c r="D193" s="146">
        <v>47.021850000000001</v>
      </c>
      <c r="E193" s="146">
        <v>-120.297898</v>
      </c>
      <c r="F193" s="172" t="s">
        <v>323</v>
      </c>
      <c r="G193" s="101" t="s">
        <v>73</v>
      </c>
      <c r="H193" s="12">
        <v>53.404164000000002</v>
      </c>
      <c r="I193" s="5">
        <v>13.945238999999999</v>
      </c>
      <c r="J193" s="5">
        <v>11.960586000000001</v>
      </c>
      <c r="K193" s="5">
        <v>8.6995260000000005</v>
      </c>
      <c r="L193" s="5">
        <v>4.6864619999999997</v>
      </c>
      <c r="M193" s="5">
        <v>2.859219</v>
      </c>
      <c r="N193" s="5">
        <v>1.205325</v>
      </c>
      <c r="O193" s="6">
        <v>1.858725</v>
      </c>
      <c r="P193" s="6">
        <v>0.20166299999999998</v>
      </c>
      <c r="Q193" s="6">
        <v>0.341451</v>
      </c>
      <c r="R193" s="5">
        <v>0.75052536775754763</v>
      </c>
      <c r="S193" s="8">
        <f t="shared" si="200"/>
        <v>99.162360000000021</v>
      </c>
      <c r="T193" s="12">
        <f t="shared" si="212"/>
        <v>53.855277345153937</v>
      </c>
      <c r="U193" s="5">
        <f t="shared" si="213"/>
        <v>14.06303661994329</v>
      </c>
      <c r="V193" s="5">
        <f t="shared" si="214"/>
        <v>12.061618944930313</v>
      </c>
      <c r="W193" s="5">
        <f t="shared" si="215"/>
        <v>8.7730122598937719</v>
      </c>
      <c r="X193" s="5">
        <f t="shared" si="216"/>
        <v>4.7260492791821402</v>
      </c>
      <c r="Y193" s="5">
        <f t="shared" si="217"/>
        <v>2.8833712711153705</v>
      </c>
      <c r="Z193" s="5">
        <f t="shared" si="218"/>
        <v>1.2155065692264682</v>
      </c>
      <c r="AA193" s="5">
        <f t="shared" si="219"/>
        <v>1.8744259414560118</v>
      </c>
      <c r="AB193" s="5">
        <f t="shared" si="220"/>
        <v>0.20336647897448179</v>
      </c>
      <c r="AC193" s="5">
        <f t="shared" si="221"/>
        <v>0.34433529012419622</v>
      </c>
      <c r="AD193" s="8">
        <f t="shared" si="222"/>
        <v>100</v>
      </c>
      <c r="AE193" s="111"/>
      <c r="AF193" s="109">
        <v>15.828983025999998</v>
      </c>
      <c r="AG193" s="31">
        <v>41.290444799999996</v>
      </c>
      <c r="AH193" s="31">
        <v>37.508611139999999</v>
      </c>
      <c r="AI193" s="31">
        <v>295.2774</v>
      </c>
      <c r="AJ193" s="31">
        <v>496.89090000000004</v>
      </c>
      <c r="AK193" s="31">
        <v>27.660600000000002</v>
      </c>
      <c r="AL193" s="31">
        <v>314.98830000000004</v>
      </c>
      <c r="AM193" s="31">
        <v>164.53799009999997</v>
      </c>
      <c r="AN193" s="31">
        <v>35.055899999999994</v>
      </c>
      <c r="AO193" s="32">
        <v>10.6227</v>
      </c>
      <c r="AP193" s="31">
        <v>21.275099999999998</v>
      </c>
      <c r="AQ193" s="31">
        <v>30.947400000000002</v>
      </c>
      <c r="AR193" s="31">
        <v>117.11699999999999</v>
      </c>
      <c r="AS193" s="31">
        <v>6.9497999999999998</v>
      </c>
      <c r="AT193" s="31">
        <v>19.853341199999996</v>
      </c>
      <c r="AU193" s="31">
        <v>41.956200000000003</v>
      </c>
      <c r="AV193" s="31">
        <v>2.8214999999999999</v>
      </c>
      <c r="AW193" s="31">
        <v>25.779599999999999</v>
      </c>
      <c r="AX193" s="31">
        <v>1.8216000000000001</v>
      </c>
      <c r="AY193" s="31">
        <f t="shared" si="223"/>
        <v>1708.1833702660003</v>
      </c>
      <c r="AZ193" s="33">
        <f t="shared" si="224"/>
        <v>0.17081833702660004</v>
      </c>
      <c r="BA193" s="33">
        <f t="shared" si="225"/>
        <v>99.333178337026624</v>
      </c>
      <c r="BB193" s="33">
        <f t="shared" si="226"/>
        <v>99.376627350281339</v>
      </c>
      <c r="BC193" s="33">
        <f t="shared" si="227"/>
        <v>100.12715271803889</v>
      </c>
      <c r="BD193" s="36">
        <f t="shared" si="228"/>
        <v>101.45477776403888</v>
      </c>
      <c r="BE193" s="108">
        <f t="shared" si="229"/>
        <v>20.142792060508601</v>
      </c>
      <c r="BF193" s="20">
        <f t="shared" si="230"/>
        <v>60.349039214954992</v>
      </c>
      <c r="BG193" s="20">
        <f t="shared" si="231"/>
        <v>57.532782938202686</v>
      </c>
      <c r="BH193" s="20">
        <f t="shared" si="232"/>
        <v>434.38967670684315</v>
      </c>
      <c r="BI193" s="20">
        <f t="shared" si="233"/>
        <v>554.77829187418092</v>
      </c>
      <c r="BJ193" s="20">
        <f t="shared" si="234"/>
        <v>30.249634749034751</v>
      </c>
      <c r="BK193" s="20">
        <f t="shared" si="235"/>
        <v>372.50727740241962</v>
      </c>
      <c r="BL193" s="20">
        <f t="shared" si="236"/>
        <v>222.25796031705764</v>
      </c>
      <c r="BM193" s="20">
        <f t="shared" si="237"/>
        <v>44.519277762780483</v>
      </c>
      <c r="BN193" s="20">
        <f t="shared" si="238"/>
        <v>15.19622592943405</v>
      </c>
      <c r="BO193" s="20">
        <f t="shared" si="239"/>
        <v>28.598714457831324</v>
      </c>
      <c r="BP193" s="20">
        <f t="shared" si="240"/>
        <v>38.739525389481635</v>
      </c>
      <c r="BQ193" s="20">
        <f t="shared" si="241"/>
        <v>145.78262643414408</v>
      </c>
      <c r="BR193" s="20">
        <f t="shared" si="242"/>
        <v>7.4864899946908636</v>
      </c>
      <c r="BS193" s="20">
        <f t="shared" si="243"/>
        <v>23.283477178691236</v>
      </c>
      <c r="BT193" s="20">
        <f t="shared" si="244"/>
        <v>51.574783202399658</v>
      </c>
      <c r="BU193" s="20">
        <f t="shared" si="245"/>
        <v>3.21060868047475</v>
      </c>
      <c r="BV193" s="20">
        <f t="shared" si="246"/>
        <v>30.069050915141432</v>
      </c>
      <c r="BW193" s="20">
        <f t="shared" si="247"/>
        <v>2.0052676049237488</v>
      </c>
      <c r="BX193" s="21">
        <f t="shared" si="248"/>
        <v>2142.6735028131952</v>
      </c>
      <c r="BY193" s="23">
        <f t="shared" si="249"/>
        <v>0.21426735028131952</v>
      </c>
    </row>
    <row r="194" spans="1:78" x14ac:dyDescent="0.25">
      <c r="A194" s="191" t="s">
        <v>492</v>
      </c>
      <c r="B194" s="184" t="s">
        <v>244</v>
      </c>
      <c r="C194" s="169" t="s">
        <v>276</v>
      </c>
      <c r="D194" s="146">
        <v>47.127423999999998</v>
      </c>
      <c r="E194" s="146">
        <v>-120.331253</v>
      </c>
      <c r="F194" s="176" t="s">
        <v>321</v>
      </c>
      <c r="G194" s="101" t="s">
        <v>131</v>
      </c>
      <c r="H194" s="12">
        <v>55.135300000000001</v>
      </c>
      <c r="I194" s="5">
        <v>14.207000000000001</v>
      </c>
      <c r="J194" s="5">
        <v>10.6829</v>
      </c>
      <c r="K194" s="5">
        <v>7.1722999999999999</v>
      </c>
      <c r="L194" s="5">
        <v>3.6291000000000002</v>
      </c>
      <c r="M194" s="5">
        <v>2.911</v>
      </c>
      <c r="N194" s="5">
        <v>1.6596</v>
      </c>
      <c r="O194" s="6">
        <v>1.9433</v>
      </c>
      <c r="P194" s="6">
        <v>0.16850000000000001</v>
      </c>
      <c r="Q194" s="6">
        <v>0.30270000000000002</v>
      </c>
      <c r="R194" s="5">
        <v>2.0779755169223986</v>
      </c>
      <c r="S194" s="8">
        <f t="shared" si="200"/>
        <v>97.811699999999973</v>
      </c>
      <c r="T194" s="12">
        <f t="shared" si="212"/>
        <v>56.368818863183044</v>
      </c>
      <c r="U194" s="5">
        <f t="shared" si="213"/>
        <v>14.524847231977365</v>
      </c>
      <c r="V194" s="5">
        <f t="shared" si="214"/>
        <v>10.921904025796508</v>
      </c>
      <c r="W194" s="5">
        <f t="shared" si="215"/>
        <v>7.3327628494341699</v>
      </c>
      <c r="X194" s="5">
        <f t="shared" si="216"/>
        <v>3.7102923269915573</v>
      </c>
      <c r="Y194" s="5">
        <f t="shared" si="217"/>
        <v>2.9761265779042803</v>
      </c>
      <c r="Z194" s="5">
        <f t="shared" si="218"/>
        <v>1.6967295323565592</v>
      </c>
      <c r="AA194" s="5">
        <f t="shared" si="219"/>
        <v>1.9867766330612806</v>
      </c>
      <c r="AB194" s="5">
        <f t="shared" si="220"/>
        <v>0.17226977958669573</v>
      </c>
      <c r="AC194" s="5">
        <f t="shared" si="221"/>
        <v>0.30947217970856256</v>
      </c>
      <c r="AD194" s="8">
        <f t="shared" si="222"/>
        <v>100</v>
      </c>
      <c r="AE194" s="111"/>
      <c r="AF194" s="109">
        <v>5.5824759999999998</v>
      </c>
      <c r="AG194" s="31">
        <v>9.349120000000001</v>
      </c>
      <c r="AH194" s="31">
        <v>33.113730000000004</v>
      </c>
      <c r="AI194" s="31">
        <v>325.11</v>
      </c>
      <c r="AJ194" s="31">
        <v>814.2</v>
      </c>
      <c r="AK194" s="31">
        <v>40.32</v>
      </c>
      <c r="AL194" s="31">
        <v>329.35</v>
      </c>
      <c r="AM194" s="31">
        <v>194.51008999999999</v>
      </c>
      <c r="AN194" s="31">
        <v>37.15</v>
      </c>
      <c r="AO194" s="32">
        <v>12.35</v>
      </c>
      <c r="AP194" s="31">
        <v>21.5</v>
      </c>
      <c r="AQ194" s="31">
        <v>11.32</v>
      </c>
      <c r="AR194" s="31">
        <v>119.26</v>
      </c>
      <c r="AS194" s="31">
        <v>9.9499999999999993</v>
      </c>
      <c r="AT194" s="31">
        <v>29.688119999999998</v>
      </c>
      <c r="AU194" s="31">
        <v>54.44</v>
      </c>
      <c r="AV194" s="31">
        <v>5.32</v>
      </c>
      <c r="AW194" s="31">
        <v>31.15</v>
      </c>
      <c r="AX194" s="31">
        <v>2.29</v>
      </c>
      <c r="AY194" s="31">
        <f t="shared" si="223"/>
        <v>2085.953536</v>
      </c>
      <c r="AZ194" s="33">
        <f t="shared" si="224"/>
        <v>0.20859535360000001</v>
      </c>
      <c r="BA194" s="33">
        <f t="shared" si="225"/>
        <v>98.020295353599977</v>
      </c>
      <c r="BB194" s="33">
        <f t="shared" si="226"/>
        <v>98.068595171970244</v>
      </c>
      <c r="BC194" s="33">
        <f t="shared" si="227"/>
        <v>100.14657068889264</v>
      </c>
      <c r="BD194" s="36">
        <f t="shared" si="228"/>
        <v>101.33237258889264</v>
      </c>
      <c r="BE194" s="108">
        <f t="shared" si="229"/>
        <v>7.1038457155510137</v>
      </c>
      <c r="BF194" s="20">
        <f t="shared" si="230"/>
        <v>13.664430408492963</v>
      </c>
      <c r="BG194" s="20">
        <f t="shared" si="231"/>
        <v>50.791671097962457</v>
      </c>
      <c r="BH194" s="20">
        <f t="shared" si="232"/>
        <v>478.27713124730093</v>
      </c>
      <c r="BI194" s="20">
        <f t="shared" si="233"/>
        <v>909.05364788117083</v>
      </c>
      <c r="BJ194" s="20">
        <f t="shared" si="234"/>
        <v>44.093955773955777</v>
      </c>
      <c r="BK194" s="20">
        <f t="shared" si="235"/>
        <v>389.4915202008674</v>
      </c>
      <c r="BL194" s="20">
        <f t="shared" si="236"/>
        <v>262.74428074764307</v>
      </c>
      <c r="BM194" s="20">
        <f t="shared" si="237"/>
        <v>47.178682301332877</v>
      </c>
      <c r="BN194" s="20">
        <f t="shared" si="238"/>
        <v>17.667202333541425</v>
      </c>
      <c r="BO194" s="20">
        <f t="shared" si="239"/>
        <v>28.901032702237522</v>
      </c>
      <c r="BP194" s="20">
        <f t="shared" si="240"/>
        <v>14.170218739181065</v>
      </c>
      <c r="BQ194" s="20">
        <f t="shared" si="241"/>
        <v>148.45014838610982</v>
      </c>
      <c r="BR194" s="20">
        <f t="shared" si="242"/>
        <v>10.718376852164679</v>
      </c>
      <c r="BS194" s="20">
        <f t="shared" si="243"/>
        <v>34.817447478223308</v>
      </c>
      <c r="BT194" s="20">
        <f t="shared" si="244"/>
        <v>66.9205313526639</v>
      </c>
      <c r="BU194" s="20">
        <f t="shared" si="245"/>
        <v>6.0536729328816836</v>
      </c>
      <c r="BV194" s="20">
        <f t="shared" si="246"/>
        <v>36.333028286189688</v>
      </c>
      <c r="BW194" s="20">
        <f t="shared" si="247"/>
        <v>2.5208952653026926</v>
      </c>
      <c r="BX194" s="21">
        <f t="shared" si="248"/>
        <v>2568.9517197027735</v>
      </c>
      <c r="BY194" s="23">
        <f t="shared" si="249"/>
        <v>0.25689517197027734</v>
      </c>
    </row>
    <row r="195" spans="1:78" s="49" customFormat="1" ht="15.75" thickBot="1" x14ac:dyDescent="0.3">
      <c r="A195" s="192" t="s">
        <v>492</v>
      </c>
      <c r="B195" s="185" t="s">
        <v>260</v>
      </c>
      <c r="C195" s="258" t="s">
        <v>276</v>
      </c>
      <c r="D195" s="147">
        <v>47.127423999999998</v>
      </c>
      <c r="E195" s="147">
        <v>-120.331253</v>
      </c>
      <c r="F195" s="186" t="s">
        <v>321</v>
      </c>
      <c r="G195" s="91" t="s">
        <v>131</v>
      </c>
      <c r="H195" s="13">
        <v>54.931238999999998</v>
      </c>
      <c r="I195" s="9">
        <v>14.116014</v>
      </c>
      <c r="J195" s="9">
        <v>10.732293</v>
      </c>
      <c r="K195" s="9">
        <v>7.196904</v>
      </c>
      <c r="L195" s="9">
        <v>3.585582</v>
      </c>
      <c r="M195" s="9">
        <v>2.8917899999999999</v>
      </c>
      <c r="N195" s="9">
        <v>1.6516169999999999</v>
      </c>
      <c r="O195" s="10">
        <v>1.949211</v>
      </c>
      <c r="P195" s="10">
        <v>0.169983</v>
      </c>
      <c r="Q195" s="10">
        <v>0.30046499999999998</v>
      </c>
      <c r="R195" s="9">
        <v>2.0779755169223986</v>
      </c>
      <c r="S195" s="11">
        <f t="shared" si="200"/>
        <v>97.525098000000014</v>
      </c>
      <c r="T195" s="13">
        <f t="shared" si="212"/>
        <v>56.325233326092103</v>
      </c>
      <c r="U195" s="9">
        <f t="shared" si="213"/>
        <v>14.474237185590933</v>
      </c>
      <c r="V195" s="9">
        <f t="shared" si="214"/>
        <v>11.004647234499574</v>
      </c>
      <c r="W195" s="9">
        <f t="shared" si="215"/>
        <v>7.3795403927715091</v>
      </c>
      <c r="X195" s="9">
        <f t="shared" si="216"/>
        <v>3.6765735933943891</v>
      </c>
      <c r="Y195" s="9">
        <f t="shared" si="217"/>
        <v>2.9651751798290933</v>
      </c>
      <c r="Z195" s="9">
        <f t="shared" si="218"/>
        <v>1.6935302131149867</v>
      </c>
      <c r="AA195" s="9">
        <f t="shared" si="219"/>
        <v>1.9986762792076351</v>
      </c>
      <c r="AB195" s="9">
        <f t="shared" si="220"/>
        <v>0.17429667181672556</v>
      </c>
      <c r="AC195" s="9">
        <f t="shared" si="221"/>
        <v>0.30808992368302973</v>
      </c>
      <c r="AD195" s="11">
        <f t="shared" si="222"/>
        <v>100</v>
      </c>
      <c r="AE195" s="111"/>
      <c r="AF195" s="37">
        <v>7.084807909200002</v>
      </c>
      <c r="AG195" s="38">
        <v>7.126732800000001</v>
      </c>
      <c r="AH195" s="38">
        <v>32.183519939999996</v>
      </c>
      <c r="AI195" s="38">
        <v>326.50200000000001</v>
      </c>
      <c r="AJ195" s="38">
        <v>821.7494999999999</v>
      </c>
      <c r="AK195" s="38">
        <v>39.827699999999993</v>
      </c>
      <c r="AL195" s="38">
        <v>328.36320000000001</v>
      </c>
      <c r="AM195" s="38">
        <v>194.24866230000001</v>
      </c>
      <c r="AN195" s="38">
        <v>36.1449</v>
      </c>
      <c r="AO195" s="48">
        <v>12.632400000000001</v>
      </c>
      <c r="AP195" s="38">
        <v>22.106699999999996</v>
      </c>
      <c r="AQ195" s="38">
        <v>12.2265</v>
      </c>
      <c r="AR195" s="38">
        <v>119.4435</v>
      </c>
      <c r="AS195" s="38">
        <v>10.7019</v>
      </c>
      <c r="AT195" s="38">
        <v>25.970036399999998</v>
      </c>
      <c r="AU195" s="38">
        <v>53.9253</v>
      </c>
      <c r="AV195" s="38">
        <v>5.8706999999999994</v>
      </c>
      <c r="AW195" s="38">
        <v>28.016999999999999</v>
      </c>
      <c r="AX195" s="38">
        <v>1.881</v>
      </c>
      <c r="AY195" s="38">
        <f t="shared" si="223"/>
        <v>2086.0060593491999</v>
      </c>
      <c r="AZ195" s="39">
        <f t="shared" si="224"/>
        <v>0.20860060593492</v>
      </c>
      <c r="BA195" s="39">
        <f t="shared" si="225"/>
        <v>97.733698605934933</v>
      </c>
      <c r="BB195" s="39">
        <f t="shared" si="226"/>
        <v>97.781923195730698</v>
      </c>
      <c r="BC195" s="39">
        <f t="shared" si="227"/>
        <v>99.859898712653091</v>
      </c>
      <c r="BD195" s="40">
        <f t="shared" si="228"/>
        <v>101.05118323565308</v>
      </c>
      <c r="BE195" s="94">
        <f t="shared" si="229"/>
        <v>9.015602093277673</v>
      </c>
      <c r="BF195" s="24">
        <f t="shared" si="230"/>
        <v>10.416247131871684</v>
      </c>
      <c r="BG195" s="24">
        <f t="shared" si="231"/>
        <v>49.364863443870448</v>
      </c>
      <c r="BH195" s="24">
        <f t="shared" si="232"/>
        <v>480.32493588787258</v>
      </c>
      <c r="BI195" s="24">
        <f t="shared" si="233"/>
        <v>917.48265858453465</v>
      </c>
      <c r="BJ195" s="24">
        <f t="shared" si="234"/>
        <v>43.55557644787644</v>
      </c>
      <c r="BK195" s="24">
        <f t="shared" si="235"/>
        <v>388.3245238986533</v>
      </c>
      <c r="BL195" s="24">
        <f t="shared" si="236"/>
        <v>262.39114414170143</v>
      </c>
      <c r="BM195" s="24">
        <f t="shared" si="237"/>
        <v>45.902254479500584</v>
      </c>
      <c r="BN195" s="24">
        <f t="shared" si="238"/>
        <v>18.071187591759411</v>
      </c>
      <c r="BO195" s="24">
        <f t="shared" si="239"/>
        <v>29.716579518072287</v>
      </c>
      <c r="BP195" s="24">
        <f t="shared" si="240"/>
        <v>15.304962845812481</v>
      </c>
      <c r="BQ195" s="24">
        <f t="shared" si="241"/>
        <v>148.67856195502523</v>
      </c>
      <c r="BR195" s="24">
        <f t="shared" si="242"/>
        <v>11.528341430570974</v>
      </c>
      <c r="BS195" s="24">
        <f t="shared" si="243"/>
        <v>30.456976674998199</v>
      </c>
      <c r="BT195" s="24">
        <f t="shared" si="244"/>
        <v>66.287834852163968</v>
      </c>
      <c r="BU195" s="24">
        <f t="shared" si="245"/>
        <v>6.6803191141106195</v>
      </c>
      <c r="BV195" s="24">
        <f t="shared" si="246"/>
        <v>32.678730449251248</v>
      </c>
      <c r="BW195" s="24">
        <f t="shared" si="247"/>
        <v>2.070656765953871</v>
      </c>
      <c r="BX195" s="25">
        <f t="shared" si="248"/>
        <v>2568.2519573068776</v>
      </c>
      <c r="BY195" s="26">
        <f t="shared" si="249"/>
        <v>0.25682519573068774</v>
      </c>
    </row>
    <row r="196" spans="1:78" x14ac:dyDescent="0.25">
      <c r="A196" s="16" t="s">
        <v>1645</v>
      </c>
      <c r="E196" s="14"/>
      <c r="F196" s="14"/>
      <c r="G196" s="14"/>
      <c r="AE196" s="49"/>
    </row>
    <row r="197" spans="1:78" x14ac:dyDescent="0.25">
      <c r="A197" s="17" t="s">
        <v>71</v>
      </c>
      <c r="E197" s="14"/>
      <c r="F197" s="14"/>
      <c r="G197" s="14"/>
    </row>
    <row r="198" spans="1:78" x14ac:dyDescent="0.25">
      <c r="A198" s="17" t="s">
        <v>70</v>
      </c>
      <c r="E198" s="14"/>
      <c r="F198" s="14"/>
      <c r="G198" s="14"/>
    </row>
    <row r="199" spans="1:78" x14ac:dyDescent="0.25">
      <c r="A199" s="14" t="s">
        <v>1646</v>
      </c>
      <c r="D199" s="15"/>
      <c r="E199" s="15"/>
    </row>
    <row r="200" spans="1:78" x14ac:dyDescent="0.25">
      <c r="A200" s="14" t="s">
        <v>1643</v>
      </c>
      <c r="D200" s="15"/>
      <c r="E200" s="15"/>
    </row>
    <row r="201" spans="1:78" ht="15.75" thickBot="1" x14ac:dyDescent="0.3">
      <c r="A201" s="14"/>
      <c r="D201" s="15"/>
      <c r="E201" s="15"/>
      <c r="AE201" s="49"/>
    </row>
    <row r="202" spans="1:78" ht="15.75" thickBot="1" x14ac:dyDescent="0.3">
      <c r="A202" s="232" t="s">
        <v>78</v>
      </c>
      <c r="B202" s="56"/>
      <c r="C202" s="57"/>
      <c r="D202" s="58"/>
      <c r="E202" s="58"/>
      <c r="F202" s="59"/>
      <c r="G202" s="63"/>
      <c r="H202" s="60"/>
      <c r="I202" s="60"/>
      <c r="J202" s="60"/>
      <c r="K202" s="60"/>
      <c r="L202" s="60"/>
      <c r="M202" s="60"/>
      <c r="N202" s="60"/>
      <c r="O202" s="136"/>
      <c r="P202" s="136"/>
      <c r="Q202" s="136"/>
      <c r="R202" s="60"/>
      <c r="S202" s="137"/>
      <c r="T202" s="60"/>
      <c r="U202" s="60"/>
      <c r="V202" s="60"/>
      <c r="W202" s="60"/>
      <c r="X202" s="60"/>
      <c r="Y202" s="60"/>
      <c r="Z202" s="60"/>
      <c r="AA202" s="60"/>
      <c r="AB202" s="60"/>
      <c r="AC202" s="60"/>
      <c r="AD202" s="137"/>
      <c r="AE202" s="118"/>
      <c r="AF202" s="112"/>
      <c r="AG202" s="52"/>
      <c r="AH202" s="52"/>
      <c r="AI202" s="52"/>
      <c r="AJ202" s="52"/>
      <c r="AK202" s="52"/>
      <c r="AL202" s="52"/>
      <c r="AM202" s="52"/>
      <c r="AN202" s="52"/>
      <c r="AO202" s="113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3"/>
      <c r="BA202" s="53"/>
      <c r="BB202" s="53"/>
      <c r="BC202" s="53"/>
      <c r="BD202" s="53"/>
      <c r="BE202" s="65"/>
      <c r="BF202" s="54"/>
      <c r="BG202" s="54"/>
      <c r="BH202" s="54"/>
      <c r="BI202" s="54"/>
      <c r="BJ202" s="54"/>
      <c r="BK202" s="54"/>
      <c r="BL202" s="54"/>
      <c r="BM202" s="54"/>
      <c r="BN202" s="54"/>
      <c r="BO202" s="54"/>
      <c r="BP202" s="54"/>
      <c r="BQ202" s="54"/>
      <c r="BR202" s="54"/>
      <c r="BS202" s="54"/>
      <c r="BT202" s="54"/>
      <c r="BU202" s="54"/>
      <c r="BV202" s="54"/>
      <c r="BW202" s="54"/>
      <c r="BX202" s="55"/>
      <c r="BY202" s="66"/>
      <c r="BZ202" s="90"/>
    </row>
    <row r="203" spans="1:78" x14ac:dyDescent="0.25">
      <c r="A203" s="234" t="s">
        <v>261</v>
      </c>
      <c r="B203" s="47"/>
      <c r="C203" s="61"/>
      <c r="D203" s="61"/>
      <c r="E203" s="18"/>
      <c r="F203" s="61"/>
      <c r="G203" s="139"/>
      <c r="H203" s="138">
        <v>59.14</v>
      </c>
      <c r="I203" s="85">
        <v>17.03</v>
      </c>
      <c r="J203" s="85">
        <v>6.1007118</v>
      </c>
      <c r="K203" s="85">
        <v>5.15</v>
      </c>
      <c r="L203" s="85">
        <v>1.8</v>
      </c>
      <c r="M203" s="85">
        <v>4.2039999999999997</v>
      </c>
      <c r="N203" s="85">
        <v>2.8980000000000001</v>
      </c>
      <c r="O203" s="86">
        <v>1.0509999999999999</v>
      </c>
      <c r="P203" s="86">
        <v>0.1004</v>
      </c>
      <c r="Q203" s="86">
        <v>0.48299999999999998</v>
      </c>
      <c r="R203" s="62"/>
      <c r="S203" s="87">
        <f>SUM(H203:Q203)</f>
        <v>97.957111799999993</v>
      </c>
      <c r="T203" s="12">
        <f t="shared" ref="T203" si="250">H203/S203*100</f>
        <v>60.373360252542682</v>
      </c>
      <c r="U203" s="5">
        <f t="shared" ref="U203" si="251">I203/S203*100</f>
        <v>17.385159369306766</v>
      </c>
      <c r="V203" s="5">
        <f t="shared" ref="V203" si="252">J203/S203*100</f>
        <v>6.2279416858021328</v>
      </c>
      <c r="W203" s="5">
        <f t="shared" ref="W203" si="253">K203/S203*100</f>
        <v>5.2574028627087399</v>
      </c>
      <c r="X203" s="5">
        <f t="shared" ref="X203" si="254">L203/S203*100</f>
        <v>1.8375388646360642</v>
      </c>
      <c r="Y203" s="5">
        <f t="shared" ref="Y203" si="255">M203/S203*100</f>
        <v>4.2916741038500081</v>
      </c>
      <c r="Z203" s="5">
        <f t="shared" ref="Z203" si="256">N203/S203*100</f>
        <v>2.9584375720640637</v>
      </c>
      <c r="AA203" s="5">
        <f t="shared" ref="AA203" si="257">O203/S203*100</f>
        <v>1.072918525962502</v>
      </c>
      <c r="AB203" s="5">
        <f t="shared" ref="AB203" si="258">P203/S203*100</f>
        <v>0.10249383444970046</v>
      </c>
      <c r="AC203" s="5">
        <f t="shared" ref="AC203" si="259">Q203/S203*100</f>
        <v>0.49307292867734392</v>
      </c>
      <c r="AD203" s="8">
        <f t="shared" ref="AD203" si="260">S203/S203*100</f>
        <v>100</v>
      </c>
      <c r="AE203" s="119"/>
      <c r="AF203" s="129">
        <v>18.87</v>
      </c>
      <c r="AG203" s="130">
        <v>16.22</v>
      </c>
      <c r="AH203" s="130">
        <v>13.11</v>
      </c>
      <c r="AI203" s="130">
        <v>118.5</v>
      </c>
      <c r="AJ203" s="130">
        <v>1134</v>
      </c>
      <c r="AK203" s="130">
        <v>67.790000000000006</v>
      </c>
      <c r="AL203" s="130">
        <v>659.5</v>
      </c>
      <c r="AM203" s="130">
        <v>232</v>
      </c>
      <c r="AN203" s="130">
        <v>19.14</v>
      </c>
      <c r="AO203" s="131">
        <v>14.12</v>
      </c>
      <c r="AP203" s="130">
        <v>20.420000000000002</v>
      </c>
      <c r="AQ203" s="130">
        <v>51.51</v>
      </c>
      <c r="AR203" s="130">
        <v>86.7</v>
      </c>
      <c r="AS203" s="130">
        <v>13.14</v>
      </c>
      <c r="AT203" s="130">
        <v>38.21</v>
      </c>
      <c r="AU203" s="130">
        <v>69.430000000000007</v>
      </c>
      <c r="AV203" s="130">
        <v>6.1740000000000004</v>
      </c>
      <c r="AW203" s="130">
        <v>30.49</v>
      </c>
      <c r="AX203" s="130">
        <v>1.885</v>
      </c>
      <c r="AY203" s="130">
        <f>SUM(AF203:AX203)</f>
        <v>2611.2089999999994</v>
      </c>
      <c r="AZ203" s="132">
        <f>AY203/10000</f>
        <v>0.26112089999999993</v>
      </c>
      <c r="BA203" s="132">
        <f>S203+AZ203</f>
        <v>98.218232699999987</v>
      </c>
      <c r="BB203" s="132">
        <f>S203+BY203</f>
        <v>98.268016715281419</v>
      </c>
      <c r="BC203" s="132">
        <f>R203+BB203</f>
        <v>98.268016715281419</v>
      </c>
      <c r="BD203" s="133">
        <f>J203*0.111+BC203</f>
        <v>98.945195725081419</v>
      </c>
      <c r="BE203" s="134">
        <f>AF203*((58.71+16)/58.71)</f>
        <v>24.012565150740933</v>
      </c>
      <c r="BF203" s="135">
        <f>AG203*((51.996*2+16*3)/(51.996*2))</f>
        <v>23.706729748442186</v>
      </c>
      <c r="BG203" s="135">
        <f>AH203*((44.956*2+16*3)/(44.956*2))</f>
        <v>20.108843313462049</v>
      </c>
      <c r="BH203" s="135">
        <f>AI203*((50.942*2+16*3)/(50.942*2))</f>
        <v>174.32819677280045</v>
      </c>
      <c r="BI203" s="135">
        <f>AJ203*((137.34+16)/137.34)</f>
        <v>1266.1100917431193</v>
      </c>
      <c r="BJ203" s="135">
        <f>AK203*((85.47*2+16)/(85.47*2))</f>
        <v>74.13515034515035</v>
      </c>
      <c r="BK203" s="135">
        <f>AL203*((87.62+16)/87.62)</f>
        <v>779.92912577037214</v>
      </c>
      <c r="BL203" s="135">
        <f>AM203*((91.22+16*2)/91.22)</f>
        <v>313.3856610392458</v>
      </c>
      <c r="BM203" s="135">
        <f>AN203*((88.905*2+16*3)/(88.905*2))</f>
        <v>24.30686350598954</v>
      </c>
      <c r="BN203" s="135">
        <f>AO203*((92.906*2+16*5)/(92.906*2))</f>
        <v>20.199262910899186</v>
      </c>
      <c r="BO203" s="135">
        <f>AP203*((69.72*2+16*3)/(69.72*2))</f>
        <v>27.449259896729782</v>
      </c>
      <c r="BP203" s="135">
        <f>AQ203*((63.546+16)/63.546)</f>
        <v>64.479502407704658</v>
      </c>
      <c r="BQ203" s="135">
        <f>AR203*((65.37+16)/65.37)</f>
        <v>107.92074346030289</v>
      </c>
      <c r="BR203" s="135">
        <f>AS203*((207.19+16)/207.19)</f>
        <v>14.154720787682804</v>
      </c>
      <c r="BS203" s="135">
        <f>AT203*((138.91*2+16*3)/(138.91*2))</f>
        <v>44.811684543949319</v>
      </c>
      <c r="BT203" s="135">
        <f>AU203*((140.12+16*2)/(140.02))</f>
        <v>85.347033280959863</v>
      </c>
      <c r="BU203" s="135">
        <f>AV203*((232.038+16*2)/(232.038))</f>
        <v>7.0254467457916387</v>
      </c>
      <c r="BV203" s="135">
        <f>AW203*((144.24*2+16*3)/(144.24*2))</f>
        <v>35.563211314475872</v>
      </c>
      <c r="BW203" s="135">
        <f>AX203*((238.03*2+16*3)/(238.03*2))</f>
        <v>2.0750600764609501</v>
      </c>
      <c r="BX203" s="29">
        <f>SUM(BE203:BW203)</f>
        <v>3109.0491528142798</v>
      </c>
      <c r="BY203" s="95">
        <f>BX203/10000</f>
        <v>0.310904915281428</v>
      </c>
      <c r="BZ203" s="90"/>
    </row>
    <row r="204" spans="1:78" x14ac:dyDescent="0.25">
      <c r="A204" s="233" t="s">
        <v>262</v>
      </c>
      <c r="B204" s="47"/>
      <c r="C204" s="61"/>
      <c r="D204" s="61"/>
      <c r="E204" s="18"/>
      <c r="F204" s="61"/>
      <c r="G204" s="139"/>
      <c r="H204" s="138">
        <v>59.446599999999997</v>
      </c>
      <c r="I204" s="85">
        <v>16.973500000000001</v>
      </c>
      <c r="J204" s="85">
        <v>6.0529999999999999</v>
      </c>
      <c r="K204" s="85">
        <v>5.2267999999999999</v>
      </c>
      <c r="L204" s="85">
        <v>1.7798</v>
      </c>
      <c r="M204" s="85">
        <v>4.1943000000000001</v>
      </c>
      <c r="N204" s="85">
        <v>2.9169999999999998</v>
      </c>
      <c r="O204" s="86">
        <v>1.0469999999999999</v>
      </c>
      <c r="P204" s="86">
        <v>0.1</v>
      </c>
      <c r="Q204" s="86">
        <v>0.4743</v>
      </c>
      <c r="R204" s="5"/>
      <c r="S204" s="87">
        <f t="shared" ref="S204:S208" si="261">SUM(H204:Q204)</f>
        <v>98.212299999999971</v>
      </c>
      <c r="T204" s="12">
        <f t="shared" ref="T204:T208" si="262">H204/S204*100</f>
        <v>60.528671052403837</v>
      </c>
      <c r="U204" s="5">
        <f t="shared" ref="U204:U208" si="263">I204/S204*100</f>
        <v>17.282458510797532</v>
      </c>
      <c r="V204" s="5">
        <f t="shared" ref="V204:V208" si="264">J204/S204*100</f>
        <v>6.1631791537312557</v>
      </c>
      <c r="W204" s="5">
        <f t="shared" ref="W204:W208" si="265">K204/S204*100</f>
        <v>5.3219403272298909</v>
      </c>
      <c r="X204" s="5">
        <f t="shared" ref="X204:X208" si="266">L204/S204*100</f>
        <v>1.8121966393211446</v>
      </c>
      <c r="Y204" s="5">
        <f t="shared" ref="Y204:Y208" si="267">M204/S204*100</f>
        <v>4.2706463447042795</v>
      </c>
      <c r="Z204" s="5">
        <f t="shared" ref="Z204:Z208" si="268">N204/S204*100</f>
        <v>2.9700964135856718</v>
      </c>
      <c r="AA204" s="5">
        <f t="shared" ref="AA204:AA208" si="269">O204/S204*100</f>
        <v>1.0660579173891662</v>
      </c>
      <c r="AB204" s="5">
        <f t="shared" ref="AB204:AB208" si="270">P204/S204*100</f>
        <v>0.10182024043831579</v>
      </c>
      <c r="AC204" s="5">
        <f t="shared" ref="AC204:AC208" si="271">Q204/S204*100</f>
        <v>0.48293340039893184</v>
      </c>
      <c r="AD204" s="8">
        <f t="shared" ref="AD204:AD208" si="272">S204/S204*100</f>
        <v>100</v>
      </c>
      <c r="AE204" s="50"/>
      <c r="AF204" s="35">
        <v>17.600847999999999</v>
      </c>
      <c r="AG204" s="31">
        <v>16.588799999999999</v>
      </c>
      <c r="AH204" s="31">
        <v>13.357552</v>
      </c>
      <c r="AI204" s="31">
        <v>117.63</v>
      </c>
      <c r="AJ204" s="31">
        <v>1135.8499999999999</v>
      </c>
      <c r="AK204" s="31">
        <v>68.05</v>
      </c>
      <c r="AL204" s="31">
        <v>664.82</v>
      </c>
      <c r="AM204" s="31">
        <v>239.99290999999999</v>
      </c>
      <c r="AN204" s="31">
        <v>20.37</v>
      </c>
      <c r="AO204" s="32">
        <v>14.65</v>
      </c>
      <c r="AP204" s="31">
        <v>20.52</v>
      </c>
      <c r="AQ204" s="31">
        <v>49.56</v>
      </c>
      <c r="AR204" s="31">
        <v>90.02</v>
      </c>
      <c r="AS204" s="31">
        <v>14.88</v>
      </c>
      <c r="AT204" s="31">
        <v>39.919263999999991</v>
      </c>
      <c r="AU204" s="31">
        <v>64.819999999999993</v>
      </c>
      <c r="AV204" s="31">
        <v>5.89</v>
      </c>
      <c r="AW204" s="31">
        <v>27.91</v>
      </c>
      <c r="AX204" s="31">
        <v>2.2200000000000002</v>
      </c>
      <c r="AY204" s="34">
        <f t="shared" ref="AY204:AY208" si="273">SUM(AF204:AX204)</f>
        <v>2624.6493739999996</v>
      </c>
      <c r="AZ204" s="115">
        <f t="shared" ref="AZ204:AZ208" si="274">AY204/10000</f>
        <v>0.26246493739999999</v>
      </c>
      <c r="BA204" s="115">
        <f t="shared" ref="BA204:BA208" si="275">S204+AZ204</f>
        <v>98.474764937399968</v>
      </c>
      <c r="BB204" s="115">
        <f t="shared" ref="BB204:BB208" si="276">S204+BY204</f>
        <v>98.524890582866917</v>
      </c>
      <c r="BC204" s="115">
        <f t="shared" ref="BC204:BC208" si="277">R204+BB204</f>
        <v>98.524890582866917</v>
      </c>
      <c r="BD204" s="121">
        <f t="shared" ref="BD204:BD208" si="278">J204*0.111+BC204</f>
        <v>99.196773582866911</v>
      </c>
      <c r="BE204" s="122">
        <f t="shared" ref="BE204:BE208" si="279">AF204*((58.71+16)/58.71)</f>
        <v>22.397536264350197</v>
      </c>
      <c r="BF204" s="116">
        <f t="shared" ref="BF204:BF208" si="280">AG204*((51.996*2+16*3)/(51.996*2))</f>
        <v>24.245758227555967</v>
      </c>
      <c r="BG204" s="116">
        <f t="shared" ref="BG204:BG208" si="281">AH204*((44.956*2+16*3)/(44.956*2))</f>
        <v>20.488552266927663</v>
      </c>
      <c r="BH204" s="116">
        <f t="shared" ref="BH204:BH208" si="282">AI204*((50.942*2+16*3)/(50.942*2))</f>
        <v>173.04831887244319</v>
      </c>
      <c r="BI204" s="116">
        <f t="shared" ref="BI204:BI208" si="283">AJ204*((137.34+16)/137.34)</f>
        <v>1268.175615261395</v>
      </c>
      <c r="BJ204" s="116">
        <f t="shared" ref="BJ204:BJ208" si="284">AK204*((85.47*2+16)/(85.47*2))</f>
        <v>74.419486369486364</v>
      </c>
      <c r="BK204" s="116">
        <f t="shared" ref="BK204:BK208" si="285">AL204*((87.62+16)/87.62)</f>
        <v>786.22059347181016</v>
      </c>
      <c r="BL204" s="116">
        <f t="shared" ref="BL204:BL208" si="286">AM204*((91.22+16*2)/91.22)</f>
        <v>324.18248597018197</v>
      </c>
      <c r="BM204" s="116">
        <f t="shared" ref="BM204:BM208" si="287">AN204*((88.905*2+16*3)/(88.905*2))</f>
        <v>25.868903323772567</v>
      </c>
      <c r="BN204" s="116">
        <f t="shared" ref="BN204:BN208" si="288">AO204*((92.906*2+16*5)/(92.906*2))</f>
        <v>20.957450541407443</v>
      </c>
      <c r="BO204" s="116">
        <f t="shared" ref="BO204:BO208" si="289">AP204*((69.72*2+16*3)/(69.72*2))</f>
        <v>27.58368330464716</v>
      </c>
      <c r="BP204" s="116">
        <f t="shared" ref="BP204:BP208" si="290">AQ204*((63.546+16)/63.546)</f>
        <v>62.038519497686714</v>
      </c>
      <c r="BQ204" s="116">
        <f t="shared" ref="BQ204:BQ208" si="291">AR204*((65.37+16)/65.37)</f>
        <v>112.05334863087042</v>
      </c>
      <c r="BR204" s="116">
        <f t="shared" ref="BR204:BR208" si="292">AS204*((207.19+16)/207.19)</f>
        <v>16.029090207056328</v>
      </c>
      <c r="BS204" s="116">
        <f t="shared" ref="BS204:BS208" si="293">AT204*((138.91*2+16*3)/(138.91*2))</f>
        <v>46.816264475127774</v>
      </c>
      <c r="BT204" s="116">
        <f t="shared" ref="BT204:BT208" si="294">AU204*((140.12+16*2)/(140.02))</f>
        <v>79.680177117554621</v>
      </c>
      <c r="BU204" s="116">
        <f t="shared" ref="BU204:BU208" si="295">AV204*((232.038+16*2)/(232.038))</f>
        <v>6.7022807471190067</v>
      </c>
      <c r="BV204" s="116">
        <f t="shared" ref="BV204:BV208" si="296">AW204*((144.24*2+16*3)/(144.24*2))</f>
        <v>32.55392678868553</v>
      </c>
      <c r="BW204" s="116">
        <f t="shared" ref="BW204:BW208" si="297">AX204*((238.03*2+16*3)/(238.03*2))</f>
        <v>2.4438373314288113</v>
      </c>
      <c r="BX204" s="21">
        <f t="shared" ref="BX204:BX207" si="298">SUM(BE204:BW204)</f>
        <v>3125.9058286695072</v>
      </c>
      <c r="BY204" s="123">
        <f t="shared" ref="BY204:BY208" si="299">BX204/10000</f>
        <v>0.31259058286695074</v>
      </c>
      <c r="BZ204" s="90"/>
    </row>
    <row r="205" spans="1:78" x14ac:dyDescent="0.25">
      <c r="A205" s="233" t="s">
        <v>261</v>
      </c>
      <c r="B205" s="47"/>
      <c r="C205" s="61"/>
      <c r="D205" s="61"/>
      <c r="E205" s="18"/>
      <c r="F205" s="61"/>
      <c r="G205" s="139"/>
      <c r="H205" s="138">
        <v>54</v>
      </c>
      <c r="I205" s="85">
        <v>13.48</v>
      </c>
      <c r="J205" s="85">
        <v>12.390383699999999</v>
      </c>
      <c r="K205" s="85">
        <v>7.1139999999999999</v>
      </c>
      <c r="L205" s="85">
        <v>3.5990000000000002</v>
      </c>
      <c r="M205" s="85">
        <v>3.12</v>
      </c>
      <c r="N205" s="85">
        <v>1.774</v>
      </c>
      <c r="O205" s="86">
        <v>2.2650000000000001</v>
      </c>
      <c r="P205" s="86">
        <v>0.1966</v>
      </c>
      <c r="Q205" s="86">
        <v>0.35930000000000001</v>
      </c>
      <c r="R205" s="5"/>
      <c r="S205" s="87">
        <f t="shared" si="261"/>
        <v>98.298283700000027</v>
      </c>
      <c r="T205" s="12">
        <f t="shared" si="262"/>
        <v>54.934835042292796</v>
      </c>
      <c r="U205" s="5">
        <f t="shared" si="263"/>
        <v>13.71336252537235</v>
      </c>
      <c r="V205" s="5">
        <f t="shared" si="264"/>
        <v>12.604883049448395</v>
      </c>
      <c r="W205" s="5">
        <f t="shared" si="265"/>
        <v>7.2371558609420541</v>
      </c>
      <c r="X205" s="5">
        <f t="shared" si="266"/>
        <v>3.6613050243928109</v>
      </c>
      <c r="Y205" s="5">
        <f t="shared" si="267"/>
        <v>3.1740126913324729</v>
      </c>
      <c r="Z205" s="5">
        <f t="shared" si="268"/>
        <v>1.8047110623153224</v>
      </c>
      <c r="AA205" s="5">
        <f t="shared" si="269"/>
        <v>2.3042111364961699</v>
      </c>
      <c r="AB205" s="5">
        <f t="shared" si="270"/>
        <v>0.20000349202434747</v>
      </c>
      <c r="AC205" s="5">
        <f t="shared" si="271"/>
        <v>0.36552011538325557</v>
      </c>
      <c r="AD205" s="8">
        <f t="shared" si="272"/>
        <v>100</v>
      </c>
      <c r="AE205" s="50"/>
      <c r="AF205" s="120">
        <v>12.57</v>
      </c>
      <c r="AG205" s="34">
        <v>15.85</v>
      </c>
      <c r="AH205" s="34">
        <v>33.53</v>
      </c>
      <c r="AI205" s="34">
        <v>417.6</v>
      </c>
      <c r="AJ205" s="34">
        <v>683.9</v>
      </c>
      <c r="AK205" s="34">
        <v>46.02</v>
      </c>
      <c r="AL205" s="34">
        <v>337.4</v>
      </c>
      <c r="AM205" s="34">
        <v>186.5</v>
      </c>
      <c r="AN205" s="34">
        <v>36.07</v>
      </c>
      <c r="AO205" s="114">
        <v>12.44</v>
      </c>
      <c r="AP205" s="34">
        <v>22.07</v>
      </c>
      <c r="AQ205" s="34">
        <v>19.66</v>
      </c>
      <c r="AR205" s="34">
        <v>129.5</v>
      </c>
      <c r="AS205" s="34">
        <v>10.59</v>
      </c>
      <c r="AT205" s="34">
        <v>25.08</v>
      </c>
      <c r="AU205" s="34">
        <v>53.12</v>
      </c>
      <c r="AV205" s="34">
        <v>5.8280000000000003</v>
      </c>
      <c r="AW205" s="34">
        <v>28.26</v>
      </c>
      <c r="AX205" s="34">
        <v>1.6830000000000001</v>
      </c>
      <c r="AY205" s="34">
        <f t="shared" si="273"/>
        <v>2077.6709999999998</v>
      </c>
      <c r="AZ205" s="115">
        <f t="shared" si="274"/>
        <v>0.20776709999999998</v>
      </c>
      <c r="BA205" s="115">
        <f t="shared" si="275"/>
        <v>98.506050800000025</v>
      </c>
      <c r="BB205" s="115">
        <f t="shared" si="276"/>
        <v>98.557924960541143</v>
      </c>
      <c r="BC205" s="115">
        <f t="shared" si="277"/>
        <v>98.557924960541143</v>
      </c>
      <c r="BD205" s="121">
        <f t="shared" si="278"/>
        <v>99.933257551241141</v>
      </c>
      <c r="BE205" s="122">
        <f t="shared" si="279"/>
        <v>15.995651507409301</v>
      </c>
      <c r="BF205" s="116">
        <f t="shared" si="280"/>
        <v>23.165947380567737</v>
      </c>
      <c r="BG205" s="116">
        <f t="shared" si="281"/>
        <v>51.430169054186315</v>
      </c>
      <c r="BH205" s="116">
        <f t="shared" si="282"/>
        <v>614.34139217148925</v>
      </c>
      <c r="BI205" s="116">
        <f t="shared" si="283"/>
        <v>763.57380224260953</v>
      </c>
      <c r="BJ205" s="116">
        <f t="shared" si="284"/>
        <v>50.32747630747631</v>
      </c>
      <c r="BK205" s="116">
        <f t="shared" si="285"/>
        <v>399.01150422278016</v>
      </c>
      <c r="BL205" s="116">
        <f t="shared" si="286"/>
        <v>251.92424906818681</v>
      </c>
      <c r="BM205" s="116">
        <f t="shared" si="287"/>
        <v>45.807135144255099</v>
      </c>
      <c r="BN205" s="116">
        <f t="shared" si="288"/>
        <v>17.795951176457923</v>
      </c>
      <c r="BO205" s="116">
        <f t="shared" si="289"/>
        <v>29.66724612736661</v>
      </c>
      <c r="BP205" s="116">
        <f t="shared" si="290"/>
        <v>24.61011487741164</v>
      </c>
      <c r="BQ205" s="116">
        <f t="shared" si="291"/>
        <v>161.19649686400487</v>
      </c>
      <c r="BR205" s="116">
        <f t="shared" si="292"/>
        <v>11.407800086876779</v>
      </c>
      <c r="BS205" s="116">
        <f t="shared" si="293"/>
        <v>29.413165358865452</v>
      </c>
      <c r="BT205" s="116">
        <f t="shared" si="294"/>
        <v>65.297917440365651</v>
      </c>
      <c r="BU205" s="116">
        <f t="shared" si="295"/>
        <v>6.6317304234651226</v>
      </c>
      <c r="BV205" s="116">
        <f t="shared" si="296"/>
        <v>32.962163061564063</v>
      </c>
      <c r="BW205" s="116">
        <f t="shared" si="297"/>
        <v>1.8526928958534636</v>
      </c>
      <c r="BX205" s="21">
        <f t="shared" si="298"/>
        <v>2596.4126054111921</v>
      </c>
      <c r="BY205" s="123">
        <f t="shared" si="299"/>
        <v>0.25964126054111919</v>
      </c>
      <c r="BZ205" s="90"/>
    </row>
    <row r="206" spans="1:78" x14ac:dyDescent="0.25">
      <c r="A206" s="233" t="s">
        <v>77</v>
      </c>
      <c r="B206" s="47"/>
      <c r="C206" s="61"/>
      <c r="D206" s="61"/>
      <c r="E206" s="18"/>
      <c r="F206" s="61"/>
      <c r="G206" s="139"/>
      <c r="H206" s="138">
        <v>53.847799999999999</v>
      </c>
      <c r="I206" s="85">
        <v>13.448700000000001</v>
      </c>
      <c r="J206" s="85">
        <v>12.4582</v>
      </c>
      <c r="K206" s="85">
        <v>7.0979999999999999</v>
      </c>
      <c r="L206" s="85">
        <v>3.6021999999999998</v>
      </c>
      <c r="M206" s="85">
        <v>3.1166999999999998</v>
      </c>
      <c r="N206" s="85">
        <v>1.7796000000000001</v>
      </c>
      <c r="O206" s="86">
        <v>2.2642000000000002</v>
      </c>
      <c r="P206" s="86">
        <v>0.19719999999999999</v>
      </c>
      <c r="Q206" s="86">
        <v>0.34860000000000002</v>
      </c>
      <c r="R206" s="5"/>
      <c r="S206" s="87">
        <f t="shared" si="261"/>
        <v>98.161199999999994</v>
      </c>
      <c r="T206" s="12">
        <f t="shared" si="262"/>
        <v>54.856501346764311</v>
      </c>
      <c r="U206" s="5">
        <f t="shared" si="263"/>
        <v>13.700627131697656</v>
      </c>
      <c r="V206" s="5">
        <f t="shared" si="264"/>
        <v>12.691572637661316</v>
      </c>
      <c r="W206" s="5">
        <f t="shared" si="265"/>
        <v>7.2309629466632437</v>
      </c>
      <c r="X206" s="5">
        <f t="shared" si="266"/>
        <v>3.6696780397957642</v>
      </c>
      <c r="Y206" s="5">
        <f t="shared" si="267"/>
        <v>3.175083434187846</v>
      </c>
      <c r="Z206" s="5">
        <f t="shared" si="268"/>
        <v>1.8129362721727118</v>
      </c>
      <c r="AA206" s="5">
        <f t="shared" si="269"/>
        <v>2.3066140185735304</v>
      </c>
      <c r="AB206" s="5">
        <f t="shared" si="270"/>
        <v>0.20089403960016788</v>
      </c>
      <c r="AC206" s="5">
        <f t="shared" si="271"/>
        <v>0.35513013288346112</v>
      </c>
      <c r="AD206" s="8">
        <f t="shared" si="272"/>
        <v>100</v>
      </c>
      <c r="AE206" s="50"/>
      <c r="AF206" s="35">
        <v>10.647348000000003</v>
      </c>
      <c r="AG206" s="31">
        <v>14.4384</v>
      </c>
      <c r="AH206" s="31">
        <v>33.315438</v>
      </c>
      <c r="AI206" s="31">
        <v>401.08</v>
      </c>
      <c r="AJ206" s="31">
        <v>692.63</v>
      </c>
      <c r="AK206" s="31">
        <v>46.09</v>
      </c>
      <c r="AL206" s="31">
        <v>332.18</v>
      </c>
      <c r="AM206" s="31">
        <v>184.15046000000001</v>
      </c>
      <c r="AN206" s="31">
        <v>35.15</v>
      </c>
      <c r="AO206" s="32">
        <v>13.23</v>
      </c>
      <c r="AP206" s="31">
        <v>21.63</v>
      </c>
      <c r="AQ206" s="31">
        <v>18.920000000000002</v>
      </c>
      <c r="AR206" s="31">
        <v>130.81</v>
      </c>
      <c r="AS206" s="31">
        <v>10.82</v>
      </c>
      <c r="AT206" s="31">
        <v>24.085599999999999</v>
      </c>
      <c r="AU206" s="31">
        <v>49.59</v>
      </c>
      <c r="AV206" s="31">
        <v>4.84</v>
      </c>
      <c r="AW206" s="31">
        <v>27.51</v>
      </c>
      <c r="AX206" s="31">
        <v>2.14</v>
      </c>
      <c r="AY206" s="34">
        <f t="shared" si="273"/>
        <v>2053.2572460000001</v>
      </c>
      <c r="AZ206" s="115">
        <f t="shared" si="274"/>
        <v>0.20532572460000001</v>
      </c>
      <c r="BA206" s="115">
        <f t="shared" si="275"/>
        <v>98.366525724599995</v>
      </c>
      <c r="BB206" s="115">
        <f t="shared" si="276"/>
        <v>98.417306832117305</v>
      </c>
      <c r="BC206" s="115">
        <f t="shared" si="277"/>
        <v>98.417306832117305</v>
      </c>
      <c r="BD206" s="121">
        <f t="shared" si="278"/>
        <v>99.800167032117301</v>
      </c>
      <c r="BE206" s="122">
        <f t="shared" si="279"/>
        <v>13.549026896269805</v>
      </c>
      <c r="BF206" s="116">
        <f t="shared" si="280"/>
        <v>21.102789568428342</v>
      </c>
      <c r="BG206" s="116">
        <f t="shared" si="281"/>
        <v>51.101061987899278</v>
      </c>
      <c r="BH206" s="116">
        <f t="shared" si="282"/>
        <v>590.03842330493512</v>
      </c>
      <c r="BI206" s="116">
        <f t="shared" si="283"/>
        <v>773.32084025047334</v>
      </c>
      <c r="BJ206" s="116">
        <f t="shared" si="284"/>
        <v>50.404028314028317</v>
      </c>
      <c r="BK206" s="116">
        <f t="shared" si="285"/>
        <v>392.83829719242186</v>
      </c>
      <c r="BL206" s="116">
        <f t="shared" si="286"/>
        <v>248.7504898180224</v>
      </c>
      <c r="BM206" s="116">
        <f t="shared" si="287"/>
        <v>44.638780158596248</v>
      </c>
      <c r="BN206" s="116">
        <f t="shared" si="288"/>
        <v>18.926079908724947</v>
      </c>
      <c r="BO206" s="116">
        <f t="shared" si="289"/>
        <v>29.07578313253012</v>
      </c>
      <c r="BP206" s="116">
        <f t="shared" si="290"/>
        <v>23.683793157712525</v>
      </c>
      <c r="BQ206" s="116">
        <f t="shared" si="291"/>
        <v>162.8271332415481</v>
      </c>
      <c r="BR206" s="116">
        <f t="shared" si="292"/>
        <v>11.655561561851441</v>
      </c>
      <c r="BS206" s="116">
        <f t="shared" si="293"/>
        <v>28.246959153408682</v>
      </c>
      <c r="BT206" s="116">
        <f t="shared" si="294"/>
        <v>60.958654477931724</v>
      </c>
      <c r="BU206" s="116">
        <f t="shared" si="295"/>
        <v>5.5074768787870951</v>
      </c>
      <c r="BV206" s="116">
        <f t="shared" si="296"/>
        <v>32.087371048252919</v>
      </c>
      <c r="BW206" s="116">
        <f t="shared" si="297"/>
        <v>2.3557711212872325</v>
      </c>
      <c r="BX206" s="21">
        <f t="shared" si="298"/>
        <v>2561.0683211731084</v>
      </c>
      <c r="BY206" s="123">
        <f t="shared" si="299"/>
        <v>0.25610683211731083</v>
      </c>
      <c r="BZ206" s="90"/>
    </row>
    <row r="207" spans="1:78" x14ac:dyDescent="0.25">
      <c r="A207" s="233" t="s">
        <v>261</v>
      </c>
      <c r="B207" s="47"/>
      <c r="C207" s="61"/>
      <c r="D207" s="61"/>
      <c r="E207" s="18"/>
      <c r="F207" s="61"/>
      <c r="G207" s="139"/>
      <c r="H207" s="138">
        <v>66.599999999999994</v>
      </c>
      <c r="I207" s="85">
        <v>14.9</v>
      </c>
      <c r="J207" s="85">
        <v>4.4090690000000006</v>
      </c>
      <c r="K207" s="85">
        <v>2.1</v>
      </c>
      <c r="L207" s="85">
        <v>0.96</v>
      </c>
      <c r="M207" s="85">
        <v>2.78</v>
      </c>
      <c r="N207" s="85">
        <v>5.38</v>
      </c>
      <c r="O207" s="86">
        <v>0.66</v>
      </c>
      <c r="P207" s="86">
        <v>4.1319040000000001E-2</v>
      </c>
      <c r="Q207" s="86">
        <v>0.28999999999999998</v>
      </c>
      <c r="R207" s="5"/>
      <c r="S207" s="87">
        <f t="shared" si="261"/>
        <v>98.120388039999995</v>
      </c>
      <c r="T207" s="12">
        <f t="shared" si="262"/>
        <v>67.875801686444277</v>
      </c>
      <c r="U207" s="5">
        <f t="shared" si="263"/>
        <v>15.185427104024324</v>
      </c>
      <c r="V207" s="5">
        <f t="shared" si="264"/>
        <v>4.493529925913653</v>
      </c>
      <c r="W207" s="5">
        <f t="shared" si="265"/>
        <v>2.1402279811040996</v>
      </c>
      <c r="X207" s="5">
        <f t="shared" si="266"/>
        <v>0.97838993421901677</v>
      </c>
      <c r="Y207" s="5">
        <f t="shared" si="267"/>
        <v>2.8332541845092361</v>
      </c>
      <c r="Z207" s="5">
        <f t="shared" si="268"/>
        <v>5.4830602563524069</v>
      </c>
      <c r="AA207" s="5">
        <f t="shared" si="269"/>
        <v>0.67264307977557414</v>
      </c>
      <c r="AB207" s="5">
        <f t="shared" si="270"/>
        <v>4.2110555028742634E-2</v>
      </c>
      <c r="AC207" s="5">
        <f t="shared" si="271"/>
        <v>0.29555529262866131</v>
      </c>
      <c r="AD207" s="8">
        <f t="shared" si="272"/>
        <v>100</v>
      </c>
      <c r="AE207" s="50"/>
      <c r="AF207" s="120">
        <v>17</v>
      </c>
      <c r="AG207" s="34">
        <v>20</v>
      </c>
      <c r="AH207" s="34">
        <v>6.3</v>
      </c>
      <c r="AI207" s="34">
        <v>52</v>
      </c>
      <c r="AJ207" s="34">
        <v>1340</v>
      </c>
      <c r="AK207" s="34">
        <v>245</v>
      </c>
      <c r="AL207" s="34">
        <v>240</v>
      </c>
      <c r="AM207" s="34">
        <v>550</v>
      </c>
      <c r="AN207" s="34">
        <v>28</v>
      </c>
      <c r="AO207" s="114">
        <v>27</v>
      </c>
      <c r="AP207" s="34">
        <v>22</v>
      </c>
      <c r="AQ207" s="34">
        <v>43</v>
      </c>
      <c r="AR207" s="34">
        <v>120</v>
      </c>
      <c r="AS207" s="34">
        <v>42</v>
      </c>
      <c r="AT207" s="34">
        <v>180</v>
      </c>
      <c r="AU207" s="34">
        <v>410</v>
      </c>
      <c r="AV207" s="34">
        <v>105</v>
      </c>
      <c r="AW207" s="34">
        <v>200</v>
      </c>
      <c r="AX207" s="34">
        <v>2.4</v>
      </c>
      <c r="AY207" s="34">
        <f t="shared" si="273"/>
        <v>3649.7000000000003</v>
      </c>
      <c r="AZ207" s="115">
        <f t="shared" si="274"/>
        <v>0.36497000000000002</v>
      </c>
      <c r="BA207" s="115">
        <f t="shared" si="275"/>
        <v>98.485358039999994</v>
      </c>
      <c r="BB207" s="115">
        <f t="shared" si="276"/>
        <v>98.555440440136408</v>
      </c>
      <c r="BC207" s="115">
        <f t="shared" si="277"/>
        <v>98.555440440136408</v>
      </c>
      <c r="BD207" s="121">
        <f t="shared" si="278"/>
        <v>99.044847099136405</v>
      </c>
      <c r="BE207" s="122">
        <f t="shared" si="279"/>
        <v>21.632941577244083</v>
      </c>
      <c r="BF207" s="116">
        <f t="shared" si="280"/>
        <v>29.231479344564967</v>
      </c>
      <c r="BG207" s="116">
        <f t="shared" si="281"/>
        <v>9.6632885488032745</v>
      </c>
      <c r="BH207" s="116">
        <f t="shared" si="282"/>
        <v>76.498449216756327</v>
      </c>
      <c r="BI207" s="116">
        <f t="shared" si="283"/>
        <v>1496.1089267511286</v>
      </c>
      <c r="BJ207" s="116">
        <f t="shared" si="284"/>
        <v>267.9320229320229</v>
      </c>
      <c r="BK207" s="116">
        <f t="shared" si="285"/>
        <v>283.82561059118922</v>
      </c>
      <c r="BL207" s="116">
        <f t="shared" si="286"/>
        <v>742.94014470510854</v>
      </c>
      <c r="BM207" s="116">
        <f t="shared" si="287"/>
        <v>35.558629998312803</v>
      </c>
      <c r="BN207" s="116">
        <f t="shared" si="288"/>
        <v>38.624652874948872</v>
      </c>
      <c r="BO207" s="116">
        <f t="shared" si="289"/>
        <v>29.573149741824444</v>
      </c>
      <c r="BP207" s="116">
        <f t="shared" si="290"/>
        <v>53.826802631164824</v>
      </c>
      <c r="BQ207" s="116">
        <f t="shared" si="291"/>
        <v>149.37127122533272</v>
      </c>
      <c r="BR207" s="116">
        <f t="shared" si="292"/>
        <v>45.243399777981566</v>
      </c>
      <c r="BS207" s="116">
        <f t="shared" si="293"/>
        <v>211.09927291051761</v>
      </c>
      <c r="BT207" s="116">
        <f t="shared" si="294"/>
        <v>503.99371518354519</v>
      </c>
      <c r="BU207" s="116">
        <f t="shared" si="295"/>
        <v>119.48038683319112</v>
      </c>
      <c r="BV207" s="116">
        <f t="shared" si="296"/>
        <v>233.27787021630618</v>
      </c>
      <c r="BW207" s="116">
        <f t="shared" si="297"/>
        <v>2.6419863042473635</v>
      </c>
      <c r="BX207" s="21">
        <f t="shared" si="298"/>
        <v>4350.5240013641915</v>
      </c>
      <c r="BY207" s="123">
        <f t="shared" si="299"/>
        <v>0.43505240013641916</v>
      </c>
      <c r="BZ207" s="90"/>
    </row>
    <row r="208" spans="1:78" s="49" customFormat="1" ht="15.75" thickBot="1" x14ac:dyDescent="0.3">
      <c r="A208" s="89" t="s">
        <v>263</v>
      </c>
      <c r="B208" s="140"/>
      <c r="C208" s="46"/>
      <c r="D208" s="46"/>
      <c r="E208" s="141"/>
      <c r="F208" s="46"/>
      <c r="G208" s="142"/>
      <c r="H208" s="143">
        <v>66.632400000000004</v>
      </c>
      <c r="I208" s="144">
        <v>14.9648</v>
      </c>
      <c r="J208" s="144">
        <v>4.4215</v>
      </c>
      <c r="K208" s="144">
        <v>2.1143000000000001</v>
      </c>
      <c r="L208" s="144">
        <v>0.94740000000000002</v>
      </c>
      <c r="M208" s="144">
        <v>2.7835000000000001</v>
      </c>
      <c r="N208" s="144">
        <v>5.4842000000000004</v>
      </c>
      <c r="O208" s="145">
        <v>0.6764</v>
      </c>
      <c r="P208" s="145">
        <v>4.19E-2</v>
      </c>
      <c r="Q208" s="145">
        <v>0.28410000000000002</v>
      </c>
      <c r="R208" s="9"/>
      <c r="S208" s="88">
        <f t="shared" si="261"/>
        <v>98.350499999999997</v>
      </c>
      <c r="T208" s="13">
        <f t="shared" si="262"/>
        <v>67.749935180807427</v>
      </c>
      <c r="U208" s="9">
        <f t="shared" si="263"/>
        <v>15.215784363068821</v>
      </c>
      <c r="V208" s="9">
        <f t="shared" si="264"/>
        <v>4.4956558431324707</v>
      </c>
      <c r="W208" s="9">
        <f t="shared" si="265"/>
        <v>2.1497602960839042</v>
      </c>
      <c r="X208" s="9">
        <f t="shared" si="266"/>
        <v>0.96328945963670753</v>
      </c>
      <c r="Y208" s="9">
        <f t="shared" si="267"/>
        <v>2.8301838831526025</v>
      </c>
      <c r="Z208" s="9">
        <f t="shared" si="268"/>
        <v>5.5761790738227059</v>
      </c>
      <c r="AA208" s="9">
        <f t="shared" si="269"/>
        <v>0.68774434293674158</v>
      </c>
      <c r="AB208" s="9">
        <f t="shared" si="270"/>
        <v>4.2602732065419091E-2</v>
      </c>
      <c r="AC208" s="9">
        <f t="shared" si="271"/>
        <v>0.28886482529321156</v>
      </c>
      <c r="AD208" s="11">
        <f t="shared" si="272"/>
        <v>100</v>
      </c>
      <c r="AE208" s="50"/>
      <c r="AF208" s="37">
        <v>15.352079999999999</v>
      </c>
      <c r="AG208" s="38">
        <v>20.776959999999999</v>
      </c>
      <c r="AH208" s="38">
        <v>6.9253080000000002</v>
      </c>
      <c r="AI208" s="38">
        <v>52.76</v>
      </c>
      <c r="AJ208" s="38">
        <v>1341.12</v>
      </c>
      <c r="AK208" s="38">
        <v>246.61</v>
      </c>
      <c r="AL208" s="38">
        <v>240.88</v>
      </c>
      <c r="AM208" s="38">
        <v>576.85</v>
      </c>
      <c r="AN208" s="38">
        <v>27.8</v>
      </c>
      <c r="AO208" s="48">
        <v>26.31</v>
      </c>
      <c r="AP208" s="38">
        <v>21.1</v>
      </c>
      <c r="AQ208" s="38">
        <v>42.47</v>
      </c>
      <c r="AR208" s="38">
        <v>113.52</v>
      </c>
      <c r="AS208" s="38">
        <v>43</v>
      </c>
      <c r="AT208" s="38">
        <v>202.22479200000001</v>
      </c>
      <c r="AU208" s="38">
        <v>435.31</v>
      </c>
      <c r="AV208" s="38">
        <v>107.73</v>
      </c>
      <c r="AW208" s="38">
        <v>200.2</v>
      </c>
      <c r="AX208" s="38">
        <v>2.46</v>
      </c>
      <c r="AY208" s="124">
        <f t="shared" si="273"/>
        <v>3723.3991399999995</v>
      </c>
      <c r="AZ208" s="125">
        <f t="shared" si="274"/>
        <v>0.37233991399999994</v>
      </c>
      <c r="BA208" s="125">
        <f t="shared" si="275"/>
        <v>98.722839913999991</v>
      </c>
      <c r="BB208" s="125">
        <f t="shared" si="276"/>
        <v>98.794744032302845</v>
      </c>
      <c r="BC208" s="125">
        <f t="shared" si="277"/>
        <v>98.794744032302845</v>
      </c>
      <c r="BD208" s="126">
        <f t="shared" si="278"/>
        <v>99.285530532302843</v>
      </c>
      <c r="BE208" s="127">
        <f t="shared" si="279"/>
        <v>19.535920572304548</v>
      </c>
      <c r="BF208" s="128">
        <f t="shared" si="280"/>
        <v>30.367063854142625</v>
      </c>
      <c r="BG208" s="128">
        <f t="shared" si="281"/>
        <v>10.622420554497731</v>
      </c>
      <c r="BH208" s="128">
        <f t="shared" si="282"/>
        <v>77.616503474539684</v>
      </c>
      <c r="BI208" s="128">
        <f t="shared" si="283"/>
        <v>1497.3594058540846</v>
      </c>
      <c r="BJ208" s="128">
        <f t="shared" si="284"/>
        <v>269.69271908271907</v>
      </c>
      <c r="BK208" s="128">
        <f t="shared" si="285"/>
        <v>284.86630449669025</v>
      </c>
      <c r="BL208" s="128">
        <f t="shared" si="286"/>
        <v>779.20913176934891</v>
      </c>
      <c r="BM208" s="128">
        <f t="shared" si="287"/>
        <v>35.304639784039139</v>
      </c>
      <c r="BN208" s="128">
        <f t="shared" si="288"/>
        <v>37.637578412589065</v>
      </c>
      <c r="BO208" s="128">
        <f t="shared" si="289"/>
        <v>28.363339070567989</v>
      </c>
      <c r="BP208" s="128">
        <f t="shared" si="290"/>
        <v>53.163355994083027</v>
      </c>
      <c r="BQ208" s="128">
        <f t="shared" si="291"/>
        <v>141.30522257916473</v>
      </c>
      <c r="BR208" s="128">
        <f t="shared" si="292"/>
        <v>46.32062358221922</v>
      </c>
      <c r="BS208" s="128">
        <f t="shared" si="293"/>
        <v>237.163925309337</v>
      </c>
      <c r="BT208" s="128">
        <f t="shared" si="294"/>
        <v>535.10610769890013</v>
      </c>
      <c r="BU208" s="128">
        <f t="shared" si="295"/>
        <v>122.5868768908541</v>
      </c>
      <c r="BV208" s="128">
        <f t="shared" si="296"/>
        <v>233.51114808652247</v>
      </c>
      <c r="BW208" s="128">
        <f t="shared" si="297"/>
        <v>2.7080359618535477</v>
      </c>
      <c r="BX208" s="25">
        <f>SUM(BE208:BW208)</f>
        <v>4442.4403230284579</v>
      </c>
      <c r="BY208" s="26">
        <f t="shared" si="299"/>
        <v>0.44424403230284581</v>
      </c>
      <c r="BZ208" s="90"/>
    </row>
    <row r="209" spans="4:5" s="49" customFormat="1" x14ac:dyDescent="0.25">
      <c r="D209" s="117"/>
      <c r="E209" s="117"/>
    </row>
    <row r="210" spans="4:5" x14ac:dyDescent="0.25">
      <c r="D210" s="15"/>
      <c r="E210" s="15"/>
    </row>
    <row r="211" spans="4:5" x14ac:dyDescent="0.25">
      <c r="D211" s="15"/>
      <c r="E211" s="15"/>
    </row>
    <row r="212" spans="4:5" x14ac:dyDescent="0.25">
      <c r="D212" s="15"/>
      <c r="E212" s="15"/>
    </row>
    <row r="213" spans="4:5" x14ac:dyDescent="0.25">
      <c r="D213" s="15"/>
      <c r="E213" s="15"/>
    </row>
    <row r="214" spans="4:5" x14ac:dyDescent="0.25">
      <c r="D214" s="15"/>
      <c r="E214" s="15"/>
    </row>
  </sheetData>
  <mergeCells count="10">
    <mergeCell ref="A2:F7"/>
    <mergeCell ref="G2:G3"/>
    <mergeCell ref="H7:S7"/>
    <mergeCell ref="T7:AD7"/>
    <mergeCell ref="AF7:BD7"/>
    <mergeCell ref="BE7:BY7"/>
    <mergeCell ref="H2:S3"/>
    <mergeCell ref="T2:AD3"/>
    <mergeCell ref="AF2:BD3"/>
    <mergeCell ref="BE2:BY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workbookViewId="0">
      <selection activeCell="G2" sqref="G2"/>
    </sheetView>
  </sheetViews>
  <sheetFormatPr defaultRowHeight="15" x14ac:dyDescent="0.25"/>
  <cols>
    <col min="2" max="2" width="11.28515625" bestFit="1" customWidth="1"/>
    <col min="10" max="10" width="13.7109375" bestFit="1" customWidth="1"/>
    <col min="11" max="11" width="15.7109375" bestFit="1" customWidth="1"/>
  </cols>
  <sheetData>
    <row r="1" spans="1:21" x14ac:dyDescent="0.25">
      <c r="A1" s="3" t="s">
        <v>722</v>
      </c>
    </row>
    <row r="2" spans="1:21" ht="45" x14ac:dyDescent="0.25">
      <c r="A2" s="240" t="s">
        <v>706</v>
      </c>
      <c r="B2" s="240" t="s">
        <v>707</v>
      </c>
      <c r="C2" s="240" t="s">
        <v>708</v>
      </c>
      <c r="D2" s="240" t="s">
        <v>709</v>
      </c>
      <c r="E2" s="240" t="s">
        <v>710</v>
      </c>
      <c r="F2" s="240" t="s">
        <v>711</v>
      </c>
      <c r="G2" s="240" t="s">
        <v>712</v>
      </c>
      <c r="H2" s="240" t="s">
        <v>711</v>
      </c>
      <c r="I2" s="240" t="s">
        <v>713</v>
      </c>
      <c r="J2" s="240" t="s">
        <v>714</v>
      </c>
      <c r="K2" s="240" t="s">
        <v>711</v>
      </c>
      <c r="L2" s="240" t="s">
        <v>715</v>
      </c>
      <c r="M2" s="240" t="s">
        <v>711</v>
      </c>
      <c r="N2" s="240" t="s">
        <v>716</v>
      </c>
      <c r="O2" s="240" t="s">
        <v>717</v>
      </c>
      <c r="P2" s="240" t="s">
        <v>718</v>
      </c>
      <c r="Q2" s="240" t="s">
        <v>717</v>
      </c>
      <c r="R2" s="240" t="s">
        <v>719</v>
      </c>
      <c r="S2" s="240" t="s">
        <v>717</v>
      </c>
      <c r="T2" s="240" t="s">
        <v>720</v>
      </c>
      <c r="U2" s="240" t="s">
        <v>717</v>
      </c>
    </row>
    <row r="3" spans="1:21" x14ac:dyDescent="0.25">
      <c r="A3" s="200" t="s">
        <v>495</v>
      </c>
      <c r="B3" s="201" t="s">
        <v>496</v>
      </c>
      <c r="C3" s="195">
        <v>95.4</v>
      </c>
      <c r="D3" s="195">
        <v>2.2799999999999998</v>
      </c>
      <c r="E3" s="204">
        <v>9.0810293349322582E-5</v>
      </c>
      <c r="F3" s="204">
        <v>4.1000000000000003E-3</v>
      </c>
      <c r="G3" s="204">
        <v>6.5891460730327367E-5</v>
      </c>
      <c r="H3" s="204">
        <v>6.2000000000000003E-5</v>
      </c>
      <c r="I3" s="204">
        <v>0.20386000000000001</v>
      </c>
      <c r="J3" s="194">
        <v>15873.02</v>
      </c>
      <c r="K3" s="194">
        <v>15621.06</v>
      </c>
      <c r="L3" s="194">
        <v>0.01</v>
      </c>
      <c r="M3" s="194">
        <v>0.15</v>
      </c>
      <c r="N3" s="195">
        <v>9.2259253588160603E-2</v>
      </c>
      <c r="O3" s="195">
        <v>4.0999999999999996</v>
      </c>
      <c r="P3" s="196">
        <v>0.4247496533982601</v>
      </c>
      <c r="Q3" s="196">
        <v>0.42513025949842836</v>
      </c>
      <c r="R3" s="195" t="s">
        <v>497</v>
      </c>
      <c r="S3" s="195" t="s">
        <v>497</v>
      </c>
      <c r="T3" s="195">
        <v>0.4247496533982601</v>
      </c>
      <c r="U3" s="195">
        <v>0.42513025949842836</v>
      </c>
    </row>
    <row r="4" spans="1:21" x14ac:dyDescent="0.25">
      <c r="A4" s="200" t="s">
        <v>498</v>
      </c>
      <c r="B4" s="201" t="s">
        <v>499</v>
      </c>
      <c r="C4" s="195">
        <v>303</v>
      </c>
      <c r="D4" s="195">
        <v>5.0599999999999996</v>
      </c>
      <c r="E4" s="204">
        <v>1.15150846849113E-4</v>
      </c>
      <c r="F4" s="204">
        <v>1.2999999999999999E-3</v>
      </c>
      <c r="G4" s="204">
        <v>1.0444104439288893E-5</v>
      </c>
      <c r="H4" s="204">
        <v>1.9000000000000001E-5</v>
      </c>
      <c r="I4" s="204">
        <v>4.4360999999999998E-2</v>
      </c>
      <c r="J4" s="194">
        <v>111111.1</v>
      </c>
      <c r="K4" s="194">
        <v>234567.9</v>
      </c>
      <c r="L4" s="194">
        <v>0.08</v>
      </c>
      <c r="M4" s="194">
        <v>0.13</v>
      </c>
      <c r="N4" s="195">
        <v>0.117000230852796</v>
      </c>
      <c r="O4" s="195">
        <v>1.28</v>
      </c>
      <c r="P4" s="196">
        <v>6.7326671393668769E-2</v>
      </c>
      <c r="Q4" s="196">
        <v>0.14245753653774143</v>
      </c>
      <c r="R4" s="195" t="s">
        <v>497</v>
      </c>
      <c r="S4" s="195" t="s">
        <v>497</v>
      </c>
      <c r="T4" s="195">
        <v>6.7326671393668769E-2</v>
      </c>
      <c r="U4" s="195">
        <v>0.14245753653774143</v>
      </c>
    </row>
    <row r="5" spans="1:21" x14ac:dyDescent="0.25">
      <c r="A5" s="200" t="s">
        <v>500</v>
      </c>
      <c r="B5" s="201" t="s">
        <v>501</v>
      </c>
      <c r="C5" s="195">
        <v>221</v>
      </c>
      <c r="D5" s="195">
        <v>1.55</v>
      </c>
      <c r="E5" s="204">
        <v>6.1165530897317056E-6</v>
      </c>
      <c r="F5" s="204">
        <v>1.9E-3</v>
      </c>
      <c r="G5" s="204">
        <v>1.11095351104567E-6</v>
      </c>
      <c r="H5" s="204">
        <v>2.8E-5</v>
      </c>
      <c r="I5" s="204">
        <v>0.10582</v>
      </c>
      <c r="J5" s="194">
        <v>1000000</v>
      </c>
      <c r="K5" s="194">
        <v>28000000</v>
      </c>
      <c r="L5" s="194">
        <v>0.04</v>
      </c>
      <c r="M5" s="194">
        <v>0.13</v>
      </c>
      <c r="N5" s="195">
        <v>6.214411362724985E-3</v>
      </c>
      <c r="O5" s="195">
        <v>1.9</v>
      </c>
      <c r="P5" s="196">
        <v>7.1525229753420499E-3</v>
      </c>
      <c r="Q5" s="196">
        <v>0.20027356110210331</v>
      </c>
      <c r="R5" s="195" t="s">
        <v>497</v>
      </c>
      <c r="S5" s="195" t="s">
        <v>497</v>
      </c>
      <c r="T5" s="195">
        <v>7.1525229753420499E-3</v>
      </c>
      <c r="U5" s="195">
        <v>0.20027356110210331</v>
      </c>
    </row>
    <row r="6" spans="1:21" x14ac:dyDescent="0.25">
      <c r="A6" s="200" t="s">
        <v>502</v>
      </c>
      <c r="B6" s="201" t="s">
        <v>503</v>
      </c>
      <c r="C6" s="195">
        <v>128.4</v>
      </c>
      <c r="D6" s="195">
        <v>2.58</v>
      </c>
      <c r="E6" s="204">
        <v>1.1391324285468498E-4</v>
      </c>
      <c r="F6" s="204">
        <v>2.7000000000000001E-3</v>
      </c>
      <c r="G6" s="204">
        <v>2.755161223610969E-5</v>
      </c>
      <c r="H6" s="204">
        <v>4.3999999999999999E-5</v>
      </c>
      <c r="I6" s="204">
        <v>0.10595</v>
      </c>
      <c r="J6" s="194">
        <v>37037.040000000001</v>
      </c>
      <c r="K6" s="194">
        <v>60356.65</v>
      </c>
      <c r="L6" s="194">
        <v>0.03</v>
      </c>
      <c r="M6" s="194">
        <v>0.12</v>
      </c>
      <c r="N6" s="195">
        <v>0.11572949477666472</v>
      </c>
      <c r="O6" s="195">
        <v>2.7</v>
      </c>
      <c r="P6" s="196">
        <v>0.17760665719565683</v>
      </c>
      <c r="Q6" s="196">
        <v>0.2906489622817674</v>
      </c>
      <c r="R6" s="195" t="s">
        <v>497</v>
      </c>
      <c r="S6" s="195" t="s">
        <v>497</v>
      </c>
      <c r="T6" s="195">
        <v>0.17760665719565683</v>
      </c>
      <c r="U6" s="195">
        <v>0.2906489622817674</v>
      </c>
    </row>
    <row r="7" spans="1:21" x14ac:dyDescent="0.25">
      <c r="A7" s="200" t="s">
        <v>504</v>
      </c>
      <c r="B7" s="201" t="s">
        <v>505</v>
      </c>
      <c r="C7" s="195">
        <v>305</v>
      </c>
      <c r="D7" s="195">
        <v>2.9</v>
      </c>
      <c r="E7" s="204">
        <v>0.21971758053192239</v>
      </c>
      <c r="F7" s="204">
        <v>8.8999999999999999E-3</v>
      </c>
      <c r="G7" s="204">
        <v>3.0424789199795743E-2</v>
      </c>
      <c r="H7" s="204">
        <v>5.6999999999999998E-4</v>
      </c>
      <c r="I7" s="204">
        <v>0.22825000000000001</v>
      </c>
      <c r="J7" s="194">
        <v>32.7654</v>
      </c>
      <c r="K7" s="194">
        <v>0.61193569999999997</v>
      </c>
      <c r="L7" s="194">
        <v>5.2400000000000002E-2</v>
      </c>
      <c r="M7" s="194">
        <v>2.2000000000000001E-3</v>
      </c>
      <c r="N7" s="195">
        <v>201.79765362420744</v>
      </c>
      <c r="O7" s="195">
        <v>7.7</v>
      </c>
      <c r="P7" s="196">
        <v>193.20634275573636</v>
      </c>
      <c r="Q7" s="196">
        <v>3.6141492590984163</v>
      </c>
      <c r="R7" s="195">
        <v>263</v>
      </c>
      <c r="S7" s="195">
        <v>88</v>
      </c>
      <c r="T7" s="195">
        <v>193.20634275573636</v>
      </c>
      <c r="U7" s="195">
        <v>3.6141492590984163</v>
      </c>
    </row>
    <row r="8" spans="1:21" x14ac:dyDescent="0.25">
      <c r="A8" s="200" t="s">
        <v>506</v>
      </c>
      <c r="B8" s="201" t="s">
        <v>507</v>
      </c>
      <c r="C8" s="195">
        <v>229</v>
      </c>
      <c r="D8" s="195">
        <v>5.4</v>
      </c>
      <c r="E8" s="204">
        <v>3.8834263527151781E-4</v>
      </c>
      <c r="F8" s="204">
        <v>1.9E-3</v>
      </c>
      <c r="G8" s="204">
        <v>1.65752546312792E-5</v>
      </c>
      <c r="H8" s="204">
        <v>2.0000000000000002E-5</v>
      </c>
      <c r="I8" s="204">
        <v>0.10542</v>
      </c>
      <c r="J8" s="194">
        <v>76923.08</v>
      </c>
      <c r="K8" s="194">
        <v>118343.2</v>
      </c>
      <c r="L8" s="194">
        <v>0.17</v>
      </c>
      <c r="M8" s="194">
        <v>0.14000000000000001</v>
      </c>
      <c r="N8" s="195">
        <v>0.39448031474387513</v>
      </c>
      <c r="O8" s="195">
        <v>1.9</v>
      </c>
      <c r="P8" s="196">
        <v>0.106851842077617</v>
      </c>
      <c r="Q8" s="196">
        <v>0.16506572824385776</v>
      </c>
      <c r="R8" s="195" t="s">
        <v>497</v>
      </c>
      <c r="S8" s="195" t="s">
        <v>497</v>
      </c>
      <c r="T8" s="195">
        <v>0.106851842077617</v>
      </c>
      <c r="U8" s="195">
        <v>0.16506572824385776</v>
      </c>
    </row>
    <row r="9" spans="1:21" x14ac:dyDescent="0.25">
      <c r="A9" s="200" t="s">
        <v>508</v>
      </c>
      <c r="B9" s="201" t="s">
        <v>509</v>
      </c>
      <c r="C9" s="195">
        <v>192.4</v>
      </c>
      <c r="D9" s="195">
        <v>1.8859999999999999</v>
      </c>
      <c r="E9" s="204">
        <v>3.7970971614592795E-5</v>
      </c>
      <c r="F9" s="204">
        <v>2.3E-3</v>
      </c>
      <c r="G9" s="204">
        <v>9.1838443005975989E-6</v>
      </c>
      <c r="H9" s="204">
        <v>3.0000000000000001E-5</v>
      </c>
      <c r="I9" s="204">
        <v>9.2135999999999996E-2</v>
      </c>
      <c r="J9" s="194">
        <v>111111.1</v>
      </c>
      <c r="K9" s="194">
        <v>370370.4</v>
      </c>
      <c r="L9" s="194">
        <v>0.03</v>
      </c>
      <c r="M9" s="194">
        <v>0.12</v>
      </c>
      <c r="N9" s="195">
        <v>3.8577851902885381E-2</v>
      </c>
      <c r="O9" s="195">
        <v>2.35</v>
      </c>
      <c r="P9" s="196">
        <v>5.9202592292219705E-2</v>
      </c>
      <c r="Q9" s="196">
        <v>0.19754026385557591</v>
      </c>
      <c r="R9" s="195" t="s">
        <v>497</v>
      </c>
      <c r="S9" s="195" t="s">
        <v>497</v>
      </c>
      <c r="T9" s="195">
        <v>5.9202592292219705E-2</v>
      </c>
      <c r="U9" s="195">
        <v>0.19754026385557591</v>
      </c>
    </row>
    <row r="10" spans="1:21" x14ac:dyDescent="0.25">
      <c r="A10" s="200" t="s">
        <v>510</v>
      </c>
      <c r="B10" s="201" t="s">
        <v>511</v>
      </c>
      <c r="C10" s="195">
        <v>439</v>
      </c>
      <c r="D10" s="195">
        <v>5.23</v>
      </c>
      <c r="E10" s="204">
        <v>9.3530928927754617E-5</v>
      </c>
      <c r="F10" s="204">
        <v>1E-3</v>
      </c>
      <c r="G10" s="204">
        <v>9.6950770402948194E-5</v>
      </c>
      <c r="H10" s="204">
        <v>1.2999999999999999E-5</v>
      </c>
      <c r="I10" s="204">
        <v>1.4674E-2</v>
      </c>
      <c r="J10" s="194">
        <v>100000</v>
      </c>
      <c r="K10" s="194">
        <v>130000</v>
      </c>
      <c r="L10" s="194">
        <v>7.0000000000000007E-2</v>
      </c>
      <c r="M10" s="194">
        <v>0.12</v>
      </c>
      <c r="N10" s="195">
        <v>9.5023170112488661E-2</v>
      </c>
      <c r="O10" s="195">
        <v>1</v>
      </c>
      <c r="P10" s="196">
        <v>6.2498179167799338E-2</v>
      </c>
      <c r="Q10" s="196">
        <v>8.1841952763504616E-2</v>
      </c>
      <c r="R10" s="195" t="s">
        <v>497</v>
      </c>
      <c r="S10" s="195" t="s">
        <v>497</v>
      </c>
      <c r="T10" s="195">
        <v>6.2498179167799338E-2</v>
      </c>
      <c r="U10" s="195">
        <v>8.1841952763504616E-2</v>
      </c>
    </row>
    <row r="11" spans="1:21" x14ac:dyDescent="0.25">
      <c r="A11" s="200" t="s">
        <v>512</v>
      </c>
      <c r="B11" s="201" t="s">
        <v>513</v>
      </c>
      <c r="C11" s="195">
        <v>672</v>
      </c>
      <c r="D11" s="195">
        <v>3.69</v>
      </c>
      <c r="E11" s="204">
        <v>7.7287378318559696E-2</v>
      </c>
      <c r="F11" s="204">
        <v>3.3E-3</v>
      </c>
      <c r="G11" s="204">
        <v>1.1586633527364887E-2</v>
      </c>
      <c r="H11" s="204">
        <v>2.2000000000000001E-4</v>
      </c>
      <c r="I11" s="204">
        <v>0.34073999999999999</v>
      </c>
      <c r="J11" s="194">
        <v>86.206900000000005</v>
      </c>
      <c r="K11" s="194">
        <v>1.6349579999999999</v>
      </c>
      <c r="L11" s="194">
        <v>4.8399999999999999E-2</v>
      </c>
      <c r="M11" s="194">
        <v>2.2000000000000001E-3</v>
      </c>
      <c r="N11" s="195">
        <v>75.637485209267766</v>
      </c>
      <c r="O11" s="195">
        <v>3.2</v>
      </c>
      <c r="P11" s="196">
        <v>74.262836595372946</v>
      </c>
      <c r="Q11" s="196">
        <v>1.4182969979494895</v>
      </c>
      <c r="R11" s="195">
        <v>77</v>
      </c>
      <c r="S11" s="195">
        <v>90</v>
      </c>
      <c r="T11" s="195">
        <v>74.262836595372946</v>
      </c>
      <c r="U11" s="195">
        <v>1.4182969979494895</v>
      </c>
    </row>
    <row r="12" spans="1:21" x14ac:dyDescent="0.25">
      <c r="A12" s="200" t="s">
        <v>514</v>
      </c>
      <c r="B12" s="201" t="s">
        <v>515</v>
      </c>
      <c r="C12" s="195">
        <v>528</v>
      </c>
      <c r="D12" s="195">
        <v>3.32</v>
      </c>
      <c r="E12" s="204">
        <v>8.6485185338020094E-6</v>
      </c>
      <c r="F12" s="204">
        <v>7.5000000000000002E-4</v>
      </c>
      <c r="G12" s="204">
        <v>6.2753185605668395E-5</v>
      </c>
      <c r="H12" s="204">
        <v>1.1E-5</v>
      </c>
      <c r="I12" s="204">
        <v>6.3682000000000002E-2</v>
      </c>
      <c r="J12" s="194">
        <v>166666.70000000001</v>
      </c>
      <c r="K12" s="194">
        <v>305555.59999999998</v>
      </c>
      <c r="L12" s="194">
        <v>0.01</v>
      </c>
      <c r="M12" s="194">
        <v>0.13</v>
      </c>
      <c r="N12" s="195">
        <v>8.7868744074683022E-3</v>
      </c>
      <c r="O12" s="195">
        <v>0.76</v>
      </c>
      <c r="P12" s="196">
        <v>4.0453175637829152E-2</v>
      </c>
      <c r="Q12" s="196">
        <v>7.4439700825987151E-2</v>
      </c>
      <c r="R12" s="195" t="s">
        <v>497</v>
      </c>
      <c r="S12" s="195" t="s">
        <v>497</v>
      </c>
      <c r="T12" s="195">
        <v>4.0453175637829152E-2</v>
      </c>
      <c r="U12" s="195">
        <v>7.4439700825987151E-2</v>
      </c>
    </row>
    <row r="13" spans="1:21" x14ac:dyDescent="0.25">
      <c r="A13" s="200" t="s">
        <v>516</v>
      </c>
      <c r="B13" s="201" t="s">
        <v>517</v>
      </c>
      <c r="C13" s="195">
        <v>288</v>
      </c>
      <c r="D13" s="195">
        <v>4.42</v>
      </c>
      <c r="E13" s="204">
        <v>2.88283572991192E-6</v>
      </c>
      <c r="F13" s="204">
        <v>1.1999999999999999E-3</v>
      </c>
      <c r="G13" s="204">
        <v>2.0917701097911101E-6</v>
      </c>
      <c r="H13" s="204">
        <v>2.0000000000000002E-5</v>
      </c>
      <c r="I13" s="204">
        <v>4.5455000000000002E-2</v>
      </c>
      <c r="J13" s="194">
        <v>500000</v>
      </c>
      <c r="K13" s="194">
        <v>5000000</v>
      </c>
      <c r="L13" s="194">
        <v>0.01</v>
      </c>
      <c r="M13" s="194">
        <v>0.11</v>
      </c>
      <c r="N13" s="195">
        <v>2.9289711813974698E-3</v>
      </c>
      <c r="O13" s="195">
        <v>1.25</v>
      </c>
      <c r="P13" s="196">
        <v>1.3484430604938801E-2</v>
      </c>
      <c r="Q13" s="196">
        <v>0.13485648811401443</v>
      </c>
      <c r="R13" s="195" t="s">
        <v>497</v>
      </c>
      <c r="S13" s="195" t="s">
        <v>497</v>
      </c>
      <c r="T13" s="195">
        <v>1.3484430604938801E-2</v>
      </c>
      <c r="U13" s="195">
        <v>0.13485648811401443</v>
      </c>
    </row>
    <row r="14" spans="1:21" x14ac:dyDescent="0.25">
      <c r="A14" s="200" t="s">
        <v>518</v>
      </c>
      <c r="B14" s="201" t="s">
        <v>519</v>
      </c>
      <c r="C14" s="195">
        <v>105</v>
      </c>
      <c r="D14" s="195">
        <v>2.2120000000000002</v>
      </c>
      <c r="E14" s="204">
        <v>3.4594176231804433E-5</v>
      </c>
      <c r="F14" s="204">
        <v>2.8999999999999998E-3</v>
      </c>
      <c r="G14" s="204">
        <v>2.5101348323008921E-5</v>
      </c>
      <c r="H14" s="204">
        <v>6.0000000000000002E-5</v>
      </c>
      <c r="I14" s="204">
        <v>5.2942999999999997E-2</v>
      </c>
      <c r="J14" s="194">
        <v>41666.67</v>
      </c>
      <c r="K14" s="194">
        <v>104166.7</v>
      </c>
      <c r="L14" s="194">
        <v>0.01</v>
      </c>
      <c r="M14" s="194">
        <v>0.11</v>
      </c>
      <c r="N14" s="195">
        <v>3.5147145407311835E-2</v>
      </c>
      <c r="O14" s="195">
        <v>2.9</v>
      </c>
      <c r="P14" s="196">
        <v>0.16181165698329789</v>
      </c>
      <c r="Q14" s="196">
        <v>0.40510534900284362</v>
      </c>
      <c r="R14" s="195" t="s">
        <v>497</v>
      </c>
      <c r="S14" s="195" t="s">
        <v>497</v>
      </c>
      <c r="T14" s="195">
        <v>0.16181165698329789</v>
      </c>
      <c r="U14" s="195">
        <v>0.40510534900284362</v>
      </c>
    </row>
    <row r="15" spans="1:21" x14ac:dyDescent="0.25">
      <c r="A15" s="200" t="s">
        <v>520</v>
      </c>
      <c r="B15" s="201" t="s">
        <v>521</v>
      </c>
      <c r="C15" s="195">
        <v>115.4</v>
      </c>
      <c r="D15" s="195">
        <v>1.873</v>
      </c>
      <c r="E15" s="204">
        <v>8.0410895269220648E-4</v>
      </c>
      <c r="F15" s="204">
        <v>5.3E-3</v>
      </c>
      <c r="G15" s="204">
        <v>9.7242855637169612E-5</v>
      </c>
      <c r="H15" s="204">
        <v>6.0000000000000002E-5</v>
      </c>
      <c r="I15" s="204">
        <v>8.7662000000000004E-2</v>
      </c>
      <c r="J15" s="194">
        <v>10101.01</v>
      </c>
      <c r="K15" s="194">
        <v>6121.8239999999996</v>
      </c>
      <c r="L15" s="194">
        <v>0.06</v>
      </c>
      <c r="M15" s="194">
        <v>0.17</v>
      </c>
      <c r="N15" s="195">
        <v>0.81664803687457654</v>
      </c>
      <c r="O15" s="195">
        <v>5.4</v>
      </c>
      <c r="P15" s="196">
        <v>0.62683724645990968</v>
      </c>
      <c r="Q15" s="196">
        <v>0.40421199302238364</v>
      </c>
      <c r="R15" s="195" t="s">
        <v>497</v>
      </c>
      <c r="S15" s="195" t="s">
        <v>497</v>
      </c>
      <c r="T15" s="195">
        <v>0.62683724645990968</v>
      </c>
      <c r="U15" s="195">
        <v>0.40421199302238364</v>
      </c>
    </row>
    <row r="16" spans="1:21" x14ac:dyDescent="0.25">
      <c r="A16" s="200" t="s">
        <v>522</v>
      </c>
      <c r="B16" s="201" t="s">
        <v>523</v>
      </c>
      <c r="C16" s="195">
        <v>516</v>
      </c>
      <c r="D16" s="195">
        <v>3.92</v>
      </c>
      <c r="E16" s="204">
        <v>5.2744797840501359E-4</v>
      </c>
      <c r="F16" s="204">
        <v>1.1999999999999999E-3</v>
      </c>
      <c r="G16" s="204">
        <v>4.7839177248709674E-5</v>
      </c>
      <c r="H16" s="204">
        <v>1.9000000000000001E-5</v>
      </c>
      <c r="I16" s="204">
        <v>0.27977999999999997</v>
      </c>
      <c r="J16" s="194">
        <v>20000</v>
      </c>
      <c r="K16" s="194">
        <v>7600</v>
      </c>
      <c r="L16" s="194">
        <v>0.08</v>
      </c>
      <c r="M16" s="194">
        <v>0.14000000000000001</v>
      </c>
      <c r="N16" s="195">
        <v>0.53574694093261854</v>
      </c>
      <c r="O16" s="195">
        <v>1.2</v>
      </c>
      <c r="P16" s="196">
        <v>0.3083837743231132</v>
      </c>
      <c r="Q16" s="196">
        <v>0.13050526568424897</v>
      </c>
      <c r="R16" s="195" t="s">
        <v>497</v>
      </c>
      <c r="S16" s="195" t="s">
        <v>497</v>
      </c>
      <c r="T16" s="195">
        <v>0.3083837743231132</v>
      </c>
      <c r="U16" s="195">
        <v>0.13050526568424897</v>
      </c>
    </row>
    <row r="17" spans="1:21" x14ac:dyDescent="0.25">
      <c r="A17" s="200" t="s">
        <v>524</v>
      </c>
      <c r="B17" s="201" t="s">
        <v>525</v>
      </c>
      <c r="C17" s="195">
        <v>153.1</v>
      </c>
      <c r="D17" s="195">
        <v>2.2349999999999999</v>
      </c>
      <c r="E17" s="204">
        <v>0</v>
      </c>
      <c r="F17" s="204">
        <v>2.5999999999999999E-3</v>
      </c>
      <c r="G17" s="204">
        <v>3.1758615889110331E-5</v>
      </c>
      <c r="H17" s="204">
        <v>3.8999999999999999E-5</v>
      </c>
      <c r="I17" s="204">
        <v>3.9444E-2</v>
      </c>
      <c r="J17" s="194">
        <v>33333.33</v>
      </c>
      <c r="K17" s="194">
        <v>43333.33</v>
      </c>
      <c r="L17" s="194">
        <v>0</v>
      </c>
      <c r="M17" s="194">
        <v>0.14000000000000001</v>
      </c>
      <c r="N17" s="195">
        <v>0</v>
      </c>
      <c r="O17" s="195">
        <v>2.73</v>
      </c>
      <c r="P17" s="196">
        <v>0.20472594098318037</v>
      </c>
      <c r="Q17" s="196">
        <v>0.26836321101809729</v>
      </c>
      <c r="R17" s="195" t="s">
        <v>497</v>
      </c>
      <c r="S17" s="195" t="s">
        <v>497</v>
      </c>
      <c r="T17" s="195">
        <v>0.20472594098318037</v>
      </c>
      <c r="U17" s="195">
        <v>0.26836321101809729</v>
      </c>
    </row>
    <row r="18" spans="1:21" x14ac:dyDescent="0.25">
      <c r="A18" s="200" t="s">
        <v>526</v>
      </c>
      <c r="B18" s="201" t="s">
        <v>527</v>
      </c>
      <c r="C18" s="195">
        <v>174</v>
      </c>
      <c r="D18" s="195">
        <v>1.5309999999999999</v>
      </c>
      <c r="E18" s="204">
        <v>8.8579029397567124E-5</v>
      </c>
      <c r="F18" s="204">
        <v>2.7000000000000001E-3</v>
      </c>
      <c r="G18" s="204">
        <v>9.18178108577639E-5</v>
      </c>
      <c r="H18" s="204">
        <v>3.1999999999999999E-5</v>
      </c>
      <c r="I18" s="204">
        <v>6.5953000000000001E-3</v>
      </c>
      <c r="J18" s="194">
        <v>125000</v>
      </c>
      <c r="K18" s="194">
        <v>500000</v>
      </c>
      <c r="L18" s="194">
        <v>7.0000000000000007E-2</v>
      </c>
      <c r="M18" s="194">
        <v>0.15</v>
      </c>
      <c r="N18" s="195">
        <v>8.9992488196148857E-2</v>
      </c>
      <c r="O18" s="195">
        <v>2.7</v>
      </c>
      <c r="P18" s="196">
        <v>5.9189835542799399E-2</v>
      </c>
      <c r="Q18" s="196">
        <v>0.23696481181265427</v>
      </c>
      <c r="R18" s="195" t="s">
        <v>497</v>
      </c>
      <c r="S18" s="195" t="s">
        <v>497</v>
      </c>
      <c r="T18" s="195">
        <v>5.9189835542799399E-2</v>
      </c>
      <c r="U18" s="195">
        <v>0.23696481181265427</v>
      </c>
    </row>
    <row r="19" spans="1:21" x14ac:dyDescent="0.25">
      <c r="A19" s="200" t="s">
        <v>528</v>
      </c>
      <c r="B19" s="201" t="s">
        <v>529</v>
      </c>
      <c r="C19" s="195">
        <v>142.1</v>
      </c>
      <c r="D19" s="195">
        <v>1.8720000000000001</v>
      </c>
      <c r="E19" s="204">
        <v>5.0201504880263E-5</v>
      </c>
      <c r="F19" s="204">
        <v>2.8E-3</v>
      </c>
      <c r="G19" s="204">
        <v>3.642594209773975E-5</v>
      </c>
      <c r="H19" s="204">
        <v>4.3999999999999999E-5</v>
      </c>
      <c r="I19" s="204">
        <v>7.2613E-3</v>
      </c>
      <c r="J19" s="194">
        <v>29411.759999999998</v>
      </c>
      <c r="K19" s="194">
        <v>38062.28</v>
      </c>
      <c r="L19" s="194">
        <v>0.01</v>
      </c>
      <c r="M19" s="194">
        <v>0.12</v>
      </c>
      <c r="N19" s="195">
        <v>5.1006111270450398E-2</v>
      </c>
      <c r="O19" s="195">
        <v>2.81</v>
      </c>
      <c r="P19" s="196">
        <v>0.23481243312985828</v>
      </c>
      <c r="Q19" s="196">
        <v>0.30571004861986362</v>
      </c>
      <c r="R19" s="195" t="s">
        <v>497</v>
      </c>
      <c r="S19" s="195" t="s">
        <v>497</v>
      </c>
      <c r="T19" s="195">
        <v>0.23481243312985828</v>
      </c>
      <c r="U19" s="195">
        <v>0.30571004861986362</v>
      </c>
    </row>
    <row r="20" spans="1:21" x14ac:dyDescent="0.25">
      <c r="A20" s="200" t="s">
        <v>530</v>
      </c>
      <c r="B20" s="201" t="s">
        <v>531</v>
      </c>
      <c r="C20" s="195">
        <v>155.4</v>
      </c>
      <c r="D20" s="195">
        <v>2.3130000000000002</v>
      </c>
      <c r="E20" s="204">
        <v>8.9653404289776629E-3</v>
      </c>
      <c r="F20" s="204">
        <v>9.4000000000000004E-3</v>
      </c>
      <c r="G20" s="204">
        <v>2.4093343795272837E-4</v>
      </c>
      <c r="H20" s="204">
        <v>9.0000000000000006E-5</v>
      </c>
      <c r="I20" s="204">
        <v>0.74285999999999996</v>
      </c>
      <c r="J20" s="194">
        <v>2967.3589999999999</v>
      </c>
      <c r="K20" s="194">
        <v>792.46979999999996</v>
      </c>
      <c r="L20" s="194">
        <v>0.27</v>
      </c>
      <c r="M20" s="194">
        <v>0.23</v>
      </c>
      <c r="N20" s="195">
        <v>9.0682147464727212</v>
      </c>
      <c r="O20" s="195">
        <v>8.6999999999999993</v>
      </c>
      <c r="P20" s="196">
        <v>1.5529696577155068</v>
      </c>
      <c r="Q20" s="196">
        <v>0.75926550557589623</v>
      </c>
      <c r="R20" s="195" t="s">
        <v>497</v>
      </c>
      <c r="S20" s="195" t="s">
        <v>497</v>
      </c>
      <c r="T20" s="195">
        <v>1.5529696577155068</v>
      </c>
      <c r="U20" s="195">
        <v>0.75926550557589623</v>
      </c>
    </row>
    <row r="21" spans="1:21" x14ac:dyDescent="0.25">
      <c r="A21" s="200" t="s">
        <v>532</v>
      </c>
      <c r="B21" s="201" t="s">
        <v>533</v>
      </c>
      <c r="C21" s="195">
        <v>567</v>
      </c>
      <c r="D21" s="195">
        <v>1.2869999999999999</v>
      </c>
      <c r="E21" s="204">
        <v>1.5261122252491002E-4</v>
      </c>
      <c r="F21" s="204">
        <v>5.5000000000000003E-4</v>
      </c>
      <c r="G21" s="204">
        <v>1.3341431656321845E-5</v>
      </c>
      <c r="H21" s="204">
        <v>1.2E-5</v>
      </c>
      <c r="I21" s="204">
        <v>1E-4</v>
      </c>
      <c r="J21" s="194">
        <v>71428.570000000007</v>
      </c>
      <c r="K21" s="194">
        <v>61224.49</v>
      </c>
      <c r="L21" s="194">
        <v>8.3000000000000004E-2</v>
      </c>
      <c r="M21" s="194">
        <v>9.0999999999999998E-2</v>
      </c>
      <c r="N21" s="195">
        <v>0.15504148195782874</v>
      </c>
      <c r="O21" s="195">
        <v>0.56000000000000005</v>
      </c>
      <c r="P21" s="196">
        <v>8.6003820532718059E-2</v>
      </c>
      <c r="Q21" s="196">
        <v>7.4454888921288098E-2</v>
      </c>
      <c r="R21" s="195" t="s">
        <v>497</v>
      </c>
      <c r="S21" s="195" t="s">
        <v>497</v>
      </c>
      <c r="T21" s="195">
        <v>8.6003820532718059E-2</v>
      </c>
      <c r="U21" s="195">
        <v>7.4454888921288098E-2</v>
      </c>
    </row>
    <row r="22" spans="1:21" x14ac:dyDescent="0.25">
      <c r="A22" s="200" t="s">
        <v>534</v>
      </c>
      <c r="B22" s="201" t="s">
        <v>535</v>
      </c>
      <c r="C22" s="195">
        <v>189.5</v>
      </c>
      <c r="D22" s="195">
        <v>2.085</v>
      </c>
      <c r="E22" s="204">
        <v>4.9882712783461101E-5</v>
      </c>
      <c r="F22" s="204">
        <v>2.8E-3</v>
      </c>
      <c r="G22" s="204">
        <v>1.2064876088624388E-5</v>
      </c>
      <c r="H22" s="204">
        <v>3.0000000000000001E-5</v>
      </c>
      <c r="I22" s="204">
        <v>6.2740000000000004E-2</v>
      </c>
      <c r="J22" s="194">
        <v>90909.09</v>
      </c>
      <c r="K22" s="194">
        <v>247933.9</v>
      </c>
      <c r="L22" s="194">
        <v>0.03</v>
      </c>
      <c r="M22" s="194">
        <v>0.16</v>
      </c>
      <c r="N22" s="195">
        <v>5.0682201643274603E-2</v>
      </c>
      <c r="O22" s="195">
        <v>2.8</v>
      </c>
      <c r="P22" s="196">
        <v>7.7774719153593075E-2</v>
      </c>
      <c r="Q22" s="196">
        <v>0.21260314872316732</v>
      </c>
      <c r="R22" s="195" t="s">
        <v>497</v>
      </c>
      <c r="S22" s="195" t="s">
        <v>497</v>
      </c>
      <c r="T22" s="195">
        <v>7.7774719153593075E-2</v>
      </c>
      <c r="U22" s="195">
        <v>0.21260314872316732</v>
      </c>
    </row>
    <row r="23" spans="1:21" x14ac:dyDescent="0.25">
      <c r="A23" s="200" t="s">
        <v>536</v>
      </c>
      <c r="B23" s="201" t="s">
        <v>537</v>
      </c>
      <c r="C23" s="195">
        <v>99.7</v>
      </c>
      <c r="D23" s="195">
        <v>2.1880000000000002</v>
      </c>
      <c r="E23" s="204">
        <v>6.9623300258012642E-4</v>
      </c>
      <c r="F23" s="204">
        <v>6.0000000000000001E-3</v>
      </c>
      <c r="G23" s="204">
        <v>6.3147865534629588E-5</v>
      </c>
      <c r="H23" s="204">
        <v>9.1000000000000003E-5</v>
      </c>
      <c r="I23" s="204">
        <v>3.9733999999999998E-2</v>
      </c>
      <c r="J23" s="194">
        <v>15151.52</v>
      </c>
      <c r="K23" s="194">
        <v>20890.73</v>
      </c>
      <c r="L23" s="194">
        <v>0.08</v>
      </c>
      <c r="M23" s="194">
        <v>0.13</v>
      </c>
      <c r="N23" s="195">
        <v>0.70712801099508993</v>
      </c>
      <c r="O23" s="195">
        <v>5.8</v>
      </c>
      <c r="P23" s="196">
        <v>0.40706444346233517</v>
      </c>
      <c r="Q23" s="196">
        <v>0.56564227289142133</v>
      </c>
      <c r="R23" s="195" t="s">
        <v>497</v>
      </c>
      <c r="S23" s="195" t="s">
        <v>497</v>
      </c>
      <c r="T23" s="195">
        <v>0.40706444346233517</v>
      </c>
      <c r="U23" s="195">
        <v>0.56564227289142133</v>
      </c>
    </row>
    <row r="24" spans="1:21" x14ac:dyDescent="0.25">
      <c r="A24" s="200" t="s">
        <v>538</v>
      </c>
      <c r="B24" s="201" t="s">
        <v>539</v>
      </c>
      <c r="C24" s="195">
        <v>393</v>
      </c>
      <c r="D24" s="195">
        <v>3.22</v>
      </c>
      <c r="E24" s="204">
        <v>0.12501183898354418</v>
      </c>
      <c r="F24" s="204">
        <v>1.4E-2</v>
      </c>
      <c r="G24" s="204">
        <v>1.4106985754618995E-2</v>
      </c>
      <c r="H24" s="204">
        <v>3.6999999999999999E-4</v>
      </c>
      <c r="I24" s="204">
        <v>0.52880000000000005</v>
      </c>
      <c r="J24" s="194">
        <v>69.396249999999995</v>
      </c>
      <c r="K24" s="194">
        <v>1.7818609999999999</v>
      </c>
      <c r="L24" s="194">
        <v>6.4299999999999996E-2</v>
      </c>
      <c r="M24" s="194">
        <v>6.6E-3</v>
      </c>
      <c r="N24" s="195">
        <v>119.67849544520146</v>
      </c>
      <c r="O24" s="195">
        <v>11</v>
      </c>
      <c r="P24" s="196">
        <v>90.304001528402694</v>
      </c>
      <c r="Q24" s="196">
        <v>2.434043781213993</v>
      </c>
      <c r="R24" s="195">
        <v>530</v>
      </c>
      <c r="S24" s="195">
        <v>170</v>
      </c>
      <c r="T24" s="195">
        <v>90.304001528402694</v>
      </c>
      <c r="U24" s="195">
        <v>2.434043781213993</v>
      </c>
    </row>
    <row r="25" spans="1:21" x14ac:dyDescent="0.25">
      <c r="A25" s="200" t="s">
        <v>540</v>
      </c>
      <c r="B25" s="201" t="s">
        <v>541</v>
      </c>
      <c r="C25" s="195">
        <v>214.8</v>
      </c>
      <c r="D25" s="195">
        <v>1.4650000000000001</v>
      </c>
      <c r="E25" s="204">
        <v>1.7928623777311002E-5</v>
      </c>
      <c r="F25" s="204">
        <v>2.2000000000000001E-3</v>
      </c>
      <c r="G25" s="204">
        <v>6.5044565213945296E-6</v>
      </c>
      <c r="H25" s="204">
        <v>2.5000000000000001E-5</v>
      </c>
      <c r="I25" s="204">
        <v>3.1151000000000002E-2</v>
      </c>
      <c r="J25" s="194">
        <v>166666.70000000001</v>
      </c>
      <c r="K25" s="194">
        <v>694444.4</v>
      </c>
      <c r="L25" s="194">
        <v>0.02</v>
      </c>
      <c r="M25" s="194">
        <v>0.14000000000000001</v>
      </c>
      <c r="N25" s="195">
        <v>1.8215681480375698E-2</v>
      </c>
      <c r="O25" s="195">
        <v>2.2000000000000002</v>
      </c>
      <c r="P25" s="196">
        <v>4.1930284399965566E-2</v>
      </c>
      <c r="Q25" s="196">
        <v>0.17484506588166948</v>
      </c>
      <c r="R25" s="195" t="s">
        <v>497</v>
      </c>
      <c r="S25" s="195" t="s">
        <v>497</v>
      </c>
      <c r="T25" s="195">
        <v>4.1930284399965566E-2</v>
      </c>
      <c r="U25" s="195">
        <v>0.17484506588166948</v>
      </c>
    </row>
    <row r="26" spans="1:21" x14ac:dyDescent="0.25">
      <c r="A26" s="200" t="s">
        <v>542</v>
      </c>
      <c r="B26" s="201" t="s">
        <v>543</v>
      </c>
      <c r="C26" s="195">
        <v>170</v>
      </c>
      <c r="D26" s="195">
        <v>1.4550000000000001</v>
      </c>
      <c r="E26" s="204">
        <v>1.2221361185437885E-4</v>
      </c>
      <c r="F26" s="204">
        <v>2.0999999999999999E-3</v>
      </c>
      <c r="G26" s="204">
        <v>2.216938495958054E-5</v>
      </c>
      <c r="H26" s="204">
        <v>3.4E-5</v>
      </c>
      <c r="I26" s="204">
        <v>2.6951000000000002E-3</v>
      </c>
      <c r="J26" s="194">
        <v>45454.55</v>
      </c>
      <c r="K26" s="194">
        <v>70247.929999999993</v>
      </c>
      <c r="L26" s="194">
        <v>0.04</v>
      </c>
      <c r="M26" s="194">
        <v>0.12</v>
      </c>
      <c r="N26" s="195">
        <v>0.1241616910127846</v>
      </c>
      <c r="O26" s="195">
        <v>2.1</v>
      </c>
      <c r="P26" s="196">
        <v>0.14291145348775325</v>
      </c>
      <c r="Q26" s="196">
        <v>0.22192143054490909</v>
      </c>
      <c r="R26" s="195" t="s">
        <v>497</v>
      </c>
      <c r="S26" s="195" t="s">
        <v>497</v>
      </c>
      <c r="T26" s="195">
        <v>0.14291145348775325</v>
      </c>
      <c r="U26" s="195">
        <v>0.22192143054490909</v>
      </c>
    </row>
    <row r="27" spans="1:21" x14ac:dyDescent="0.25">
      <c r="A27" s="202" t="s">
        <v>544</v>
      </c>
      <c r="B27" s="203" t="s">
        <v>545</v>
      </c>
      <c r="C27" s="198">
        <v>323</v>
      </c>
      <c r="D27" s="198">
        <v>1.659</v>
      </c>
      <c r="E27" s="205">
        <v>-1.4414183137305249E-7</v>
      </c>
      <c r="F27" s="205">
        <v>1E-3</v>
      </c>
      <c r="G27" s="205">
        <v>-1.0458853805239698E-7</v>
      </c>
      <c r="H27" s="205">
        <v>1.5E-5</v>
      </c>
      <c r="I27" s="205">
        <v>-5.4663999999999997E-2</v>
      </c>
      <c r="J27" s="197">
        <v>-10000000</v>
      </c>
      <c r="K27" s="197">
        <v>1500000000</v>
      </c>
      <c r="L27" s="197">
        <v>0.01</v>
      </c>
      <c r="M27" s="197">
        <v>0.11</v>
      </c>
      <c r="N27" s="198">
        <v>-1.4644840411290279E-4</v>
      </c>
      <c r="O27" s="198">
        <v>1.04</v>
      </c>
      <c r="P27" s="199">
        <v>-6.7422107005230469E-4</v>
      </c>
      <c r="Q27" s="199">
        <v>0.10113320447329371</v>
      </c>
      <c r="R27" s="195" t="s">
        <v>497</v>
      </c>
      <c r="S27" s="195" t="s">
        <v>497</v>
      </c>
      <c r="T27" s="198">
        <v>-6.7422107005230469E-4</v>
      </c>
      <c r="U27" s="198">
        <v>0.10113320447329371</v>
      </c>
    </row>
    <row r="28" spans="1:21" x14ac:dyDescent="0.25">
      <c r="A28" s="200" t="s">
        <v>546</v>
      </c>
      <c r="B28" s="201" t="s">
        <v>547</v>
      </c>
      <c r="C28" s="195">
        <v>391</v>
      </c>
      <c r="D28" s="195">
        <v>3.41</v>
      </c>
      <c r="E28" s="204">
        <v>3.1646655600797474E-5</v>
      </c>
      <c r="F28" s="204">
        <v>1E-3</v>
      </c>
      <c r="G28" s="204">
        <v>2.8703303995847307E-6</v>
      </c>
      <c r="H28" s="204">
        <v>1.5E-5</v>
      </c>
      <c r="I28" s="204">
        <v>1E-4</v>
      </c>
      <c r="J28" s="194">
        <v>333333.3</v>
      </c>
      <c r="K28" s="194">
        <v>1666667</v>
      </c>
      <c r="L28" s="194">
        <v>0.08</v>
      </c>
      <c r="M28" s="194">
        <v>0.13</v>
      </c>
      <c r="N28" s="195">
        <v>3.2152557638705476E-2</v>
      </c>
      <c r="O28" s="195">
        <v>1.03</v>
      </c>
      <c r="P28" s="196">
        <v>1.8503312039397188E-2</v>
      </c>
      <c r="Q28" s="196">
        <v>9.2571808792501348E-2</v>
      </c>
      <c r="R28" s="195" t="s">
        <v>497</v>
      </c>
      <c r="S28" s="195" t="s">
        <v>497</v>
      </c>
      <c r="T28" s="195">
        <v>1.8503312039397188E-2</v>
      </c>
      <c r="U28" s="195">
        <v>9.2571808792501348E-2</v>
      </c>
    </row>
    <row r="29" spans="1:21" x14ac:dyDescent="0.25">
      <c r="A29" s="200" t="s">
        <v>548</v>
      </c>
      <c r="B29" s="201" t="s">
        <v>549</v>
      </c>
      <c r="C29" s="195">
        <v>162.80000000000001</v>
      </c>
      <c r="D29" s="195">
        <v>1.327</v>
      </c>
      <c r="E29" s="204">
        <v>6.6511076115688362E-3</v>
      </c>
      <c r="F29" s="204">
        <v>9.4999999999999998E-3</v>
      </c>
      <c r="G29" s="204">
        <v>2.0108366382864951E-4</v>
      </c>
      <c r="H29" s="204">
        <v>8.5000000000000006E-5</v>
      </c>
      <c r="I29" s="204">
        <v>0.52339999999999998</v>
      </c>
      <c r="J29" s="194">
        <v>3745.3180000000002</v>
      </c>
      <c r="K29" s="194">
        <v>1192.33</v>
      </c>
      <c r="L29" s="194">
        <v>0.24</v>
      </c>
      <c r="M29" s="194">
        <v>0.22</v>
      </c>
      <c r="N29" s="195">
        <v>6.7351654399036791</v>
      </c>
      <c r="O29" s="195">
        <v>9</v>
      </c>
      <c r="P29" s="196">
        <v>1.2961382705464199</v>
      </c>
      <c r="Q29" s="196">
        <v>0.63447501183631805</v>
      </c>
      <c r="R29" s="195" t="s">
        <v>497</v>
      </c>
      <c r="S29" s="195" t="s">
        <v>497</v>
      </c>
      <c r="T29" s="195">
        <v>1.2961382705464199</v>
      </c>
      <c r="U29" s="195">
        <v>0.63447501183631805</v>
      </c>
    </row>
    <row r="30" spans="1:21" x14ac:dyDescent="0.25">
      <c r="A30" s="202" t="s">
        <v>550</v>
      </c>
      <c r="B30" s="203" t="s">
        <v>551</v>
      </c>
      <c r="C30" s="198">
        <v>349</v>
      </c>
      <c r="D30" s="198">
        <v>3.67</v>
      </c>
      <c r="E30" s="205">
        <v>0</v>
      </c>
      <c r="F30" s="205">
        <v>1.1000000000000001E-3</v>
      </c>
      <c r="G30" s="205">
        <v>-1.2703357812560157E-5</v>
      </c>
      <c r="H30" s="205">
        <v>1.4E-5</v>
      </c>
      <c r="I30" s="205">
        <v>-8.7028999999999995E-2</v>
      </c>
      <c r="J30" s="197">
        <v>-83333.33</v>
      </c>
      <c r="K30" s="197">
        <v>97222.22</v>
      </c>
      <c r="L30" s="197">
        <v>0</v>
      </c>
      <c r="M30" s="197">
        <v>0.12</v>
      </c>
      <c r="N30" s="198">
        <v>0</v>
      </c>
      <c r="O30" s="198">
        <v>1.0900000000000001</v>
      </c>
      <c r="P30" s="199">
        <v>-8.1891626113746813E-2</v>
      </c>
      <c r="Q30" s="199">
        <v>9.6268689887590617E-2</v>
      </c>
      <c r="R30" s="195" t="s">
        <v>497</v>
      </c>
      <c r="S30" s="195" t="s">
        <v>497</v>
      </c>
      <c r="T30" s="198">
        <v>-8.1891626113746813E-2</v>
      </c>
      <c r="U30" s="198">
        <v>9.6268689887590617E-2</v>
      </c>
    </row>
    <row r="31" spans="1:21" x14ac:dyDescent="0.25">
      <c r="A31" s="200" t="s">
        <v>552</v>
      </c>
      <c r="B31" s="201" t="s">
        <v>553</v>
      </c>
      <c r="C31" s="195">
        <v>260.3</v>
      </c>
      <c r="D31" s="195">
        <v>2.4950000000000001</v>
      </c>
      <c r="E31" s="204">
        <v>0.22577797508321595</v>
      </c>
      <c r="F31" s="204">
        <v>9.5999999999999992E-3</v>
      </c>
      <c r="G31" s="204">
        <v>3.0793850585993487E-2</v>
      </c>
      <c r="H31" s="204">
        <v>6.0999999999999997E-4</v>
      </c>
      <c r="I31" s="204">
        <v>0.12545000000000001</v>
      </c>
      <c r="J31" s="194">
        <v>32.341529999999999</v>
      </c>
      <c r="K31" s="194">
        <v>0.63804430000000001</v>
      </c>
      <c r="L31" s="194">
        <v>5.3199999999999997E-2</v>
      </c>
      <c r="M31" s="194">
        <v>2.3999999999999998E-3</v>
      </c>
      <c r="N31" s="195">
        <v>206.8333493708235</v>
      </c>
      <c r="O31" s="195">
        <v>8.1999999999999993</v>
      </c>
      <c r="P31" s="196">
        <v>195.51480487960433</v>
      </c>
      <c r="Q31" s="196">
        <v>3.8659039468454681</v>
      </c>
      <c r="R31" s="195">
        <v>268</v>
      </c>
      <c r="S31" s="195">
        <v>97</v>
      </c>
      <c r="T31" s="195">
        <v>195.51480487960433</v>
      </c>
      <c r="U31" s="195">
        <v>3.8659039468454681</v>
      </c>
    </row>
    <row r="32" spans="1:21" x14ac:dyDescent="0.25">
      <c r="A32" s="200" t="s">
        <v>554</v>
      </c>
      <c r="B32" s="201" t="s">
        <v>555</v>
      </c>
      <c r="C32" s="195">
        <v>284</v>
      </c>
      <c r="D32" s="195">
        <v>1.7210000000000001</v>
      </c>
      <c r="E32" s="204">
        <v>0</v>
      </c>
      <c r="F32" s="204">
        <v>1.2999999999999999E-3</v>
      </c>
      <c r="G32" s="204">
        <v>4.2344891464596301E-5</v>
      </c>
      <c r="H32" s="204">
        <v>2.5999999999999998E-5</v>
      </c>
      <c r="I32" s="204">
        <v>0.19031999999999999</v>
      </c>
      <c r="J32" s="194">
        <v>25000</v>
      </c>
      <c r="K32" s="194">
        <v>16250</v>
      </c>
      <c r="L32" s="194">
        <v>0</v>
      </c>
      <c r="M32" s="194">
        <v>8.7999999999999995E-2</v>
      </c>
      <c r="N32" s="195">
        <v>0</v>
      </c>
      <c r="O32" s="195">
        <v>1.29</v>
      </c>
      <c r="P32" s="196">
        <v>0.27296692954034824</v>
      </c>
      <c r="Q32" s="196">
        <v>0.17976189134791207</v>
      </c>
      <c r="R32" s="195" t="s">
        <v>497</v>
      </c>
      <c r="S32" s="195" t="s">
        <v>497</v>
      </c>
      <c r="T32" s="195">
        <v>0.27296692954034824</v>
      </c>
      <c r="U32" s="195">
        <v>0.17976189134791207</v>
      </c>
    </row>
    <row r="33" spans="1:21" x14ac:dyDescent="0.25">
      <c r="A33" s="200" t="s">
        <v>556</v>
      </c>
      <c r="B33" s="201" t="s">
        <v>557</v>
      </c>
      <c r="C33" s="195">
        <v>291.3</v>
      </c>
      <c r="D33" s="195">
        <v>1.33</v>
      </c>
      <c r="E33" s="204">
        <v>2.9557814044843642E-3</v>
      </c>
      <c r="F33" s="204">
        <v>5.4000000000000003E-3</v>
      </c>
      <c r="G33" s="204">
        <v>1.5319279279735198E-4</v>
      </c>
      <c r="H33" s="204">
        <v>5.5000000000000002E-5</v>
      </c>
      <c r="I33" s="204">
        <v>0.60860000000000003</v>
      </c>
      <c r="J33" s="194">
        <v>5747.1260000000002</v>
      </c>
      <c r="K33" s="194">
        <v>1816.62</v>
      </c>
      <c r="L33" s="194">
        <v>0.14000000000000001</v>
      </c>
      <c r="M33" s="194">
        <v>0.17</v>
      </c>
      <c r="N33" s="195">
        <v>2.9986504155053804</v>
      </c>
      <c r="O33" s="195">
        <v>5.2</v>
      </c>
      <c r="P33" s="196">
        <v>0.98746855748352125</v>
      </c>
      <c r="Q33" s="196">
        <v>0.3953837583346107</v>
      </c>
      <c r="R33" s="195" t="s">
        <v>497</v>
      </c>
      <c r="S33" s="195" t="s">
        <v>497</v>
      </c>
      <c r="T33" s="195">
        <v>0.98746855748352125</v>
      </c>
      <c r="U33" s="195">
        <v>0.3953837583346107</v>
      </c>
    </row>
    <row r="34" spans="1:21" x14ac:dyDescent="0.25">
      <c r="A34" s="200" t="s">
        <v>558</v>
      </c>
      <c r="B34" s="201" t="s">
        <v>559</v>
      </c>
      <c r="C34" s="195">
        <v>188.5</v>
      </c>
      <c r="D34" s="195">
        <v>1.66</v>
      </c>
      <c r="E34" s="204">
        <v>8.6680901986672856E-3</v>
      </c>
      <c r="F34" s="204">
        <v>7.1999999999999998E-3</v>
      </c>
      <c r="G34" s="204">
        <v>1.143549028252977E-4</v>
      </c>
      <c r="H34" s="204">
        <v>6.8999999999999997E-5</v>
      </c>
      <c r="I34" s="204">
        <v>0.30859999999999999</v>
      </c>
      <c r="J34" s="194">
        <v>3134.7959999999998</v>
      </c>
      <c r="K34" s="194">
        <v>678.05939999999998</v>
      </c>
      <c r="L34" s="194">
        <v>0.55000000000000004</v>
      </c>
      <c r="M34" s="194">
        <v>0.33</v>
      </c>
      <c r="N34" s="195">
        <v>8.7688473434455485</v>
      </c>
      <c r="O34" s="195">
        <v>7.2</v>
      </c>
      <c r="P34" s="196">
        <v>0.73713692055983748</v>
      </c>
      <c r="Q34" s="196">
        <v>0.87854989404756856</v>
      </c>
      <c r="R34" s="195" t="s">
        <v>497</v>
      </c>
      <c r="S34" s="195" t="s">
        <v>497</v>
      </c>
      <c r="T34" s="195">
        <v>0.73713692055983748</v>
      </c>
      <c r="U34" s="195">
        <v>0.87854989404756856</v>
      </c>
    </row>
    <row r="35" spans="1:21" x14ac:dyDescent="0.25">
      <c r="A35" s="200" t="s">
        <v>560</v>
      </c>
      <c r="B35" s="201" t="s">
        <v>561</v>
      </c>
      <c r="C35" s="195">
        <v>235</v>
      </c>
      <c r="D35" s="195">
        <v>3.26</v>
      </c>
      <c r="E35" s="204">
        <v>3.17435226676997E-5</v>
      </c>
      <c r="F35" s="204">
        <v>2E-3</v>
      </c>
      <c r="G35" s="204">
        <v>7.6776431399139306E-6</v>
      </c>
      <c r="H35" s="204">
        <v>2.8E-5</v>
      </c>
      <c r="I35" s="204">
        <v>5.0620999999999999E-2</v>
      </c>
      <c r="J35" s="194">
        <v>142857.1</v>
      </c>
      <c r="K35" s="194">
        <v>571428.6</v>
      </c>
      <c r="L35" s="194">
        <v>0.03</v>
      </c>
      <c r="M35" s="194">
        <v>0.12</v>
      </c>
      <c r="N35" s="195">
        <v>3.2251995431991802E-2</v>
      </c>
      <c r="O35" s="195">
        <v>2</v>
      </c>
      <c r="P35" s="196">
        <v>4.9493077626838362E-2</v>
      </c>
      <c r="Q35" s="196">
        <v>0.19809176666755759</v>
      </c>
      <c r="R35" s="195" t="s">
        <v>497</v>
      </c>
      <c r="S35" s="195" t="s">
        <v>497</v>
      </c>
      <c r="T35" s="195">
        <v>4.9493077626838362E-2</v>
      </c>
      <c r="U35" s="195">
        <v>0.19809176666755759</v>
      </c>
    </row>
    <row r="36" spans="1:21" x14ac:dyDescent="0.25">
      <c r="A36" s="202" t="s">
        <v>562</v>
      </c>
      <c r="B36" s="203" t="s">
        <v>563</v>
      </c>
      <c r="C36" s="198">
        <v>178.4</v>
      </c>
      <c r="D36" s="198">
        <v>1.72</v>
      </c>
      <c r="E36" s="205">
        <v>-2.1976495676484555E-2</v>
      </c>
      <c r="F36" s="205">
        <v>8.9999999999999993E-3</v>
      </c>
      <c r="G36" s="205">
        <v>-1.5481579742415708E-4</v>
      </c>
      <c r="H36" s="205">
        <v>9.2999999999999997E-5</v>
      </c>
      <c r="I36" s="205">
        <v>0.16128000000000001</v>
      </c>
      <c r="J36" s="197">
        <v>1631.3209999999999</v>
      </c>
      <c r="K36" s="197">
        <v>247.49250000000001</v>
      </c>
      <c r="L36" s="197">
        <v>1.03</v>
      </c>
      <c r="M36" s="197">
        <v>0.38</v>
      </c>
      <c r="N36" s="198">
        <v>-22.577166558780316</v>
      </c>
      <c r="O36" s="198">
        <v>8.3000000000000007</v>
      </c>
      <c r="P36" s="199">
        <v>-0.998084013710128</v>
      </c>
      <c r="Q36" s="199">
        <v>1.9187775251518595</v>
      </c>
      <c r="R36" s="195" t="s">
        <v>497</v>
      </c>
      <c r="S36" s="195" t="s">
        <v>497</v>
      </c>
      <c r="T36" s="198">
        <v>-0.998084013710128</v>
      </c>
      <c r="U36" s="198">
        <v>1.9187775251518595</v>
      </c>
    </row>
    <row r="37" spans="1:21" x14ac:dyDescent="0.25">
      <c r="A37" s="200" t="s">
        <v>564</v>
      </c>
      <c r="B37" s="201" t="s">
        <v>565</v>
      </c>
      <c r="C37" s="195">
        <v>411</v>
      </c>
      <c r="D37" s="195">
        <v>0.96499999999999997</v>
      </c>
      <c r="E37" s="204">
        <v>9.5301382755081999E-8</v>
      </c>
      <c r="F37" s="204">
        <v>1.6999999999999999E-3</v>
      </c>
      <c r="G37" s="204">
        <v>2.1426909602162425E-6</v>
      </c>
      <c r="H37" s="204">
        <v>2.0000000000000002E-5</v>
      </c>
      <c r="I37" s="204">
        <v>0.35206999999999999</v>
      </c>
      <c r="J37" s="194">
        <v>500000</v>
      </c>
      <c r="K37" s="194">
        <v>5000000</v>
      </c>
      <c r="L37" s="194">
        <v>0.01</v>
      </c>
      <c r="M37" s="194">
        <v>0.13</v>
      </c>
      <c r="N37" s="195">
        <v>3.0002724792805402E-3</v>
      </c>
      <c r="O37" s="195">
        <v>1.7</v>
      </c>
      <c r="P37" s="196">
        <v>1.3812658596310623E-2</v>
      </c>
      <c r="Q37" s="196">
        <v>0.13814296256479527</v>
      </c>
      <c r="R37" s="195" t="s">
        <v>497</v>
      </c>
      <c r="S37" s="195" t="s">
        <v>497</v>
      </c>
      <c r="T37" s="195">
        <v>1.3812658596310623E-2</v>
      </c>
      <c r="U37" s="195">
        <v>0.13814296256479527</v>
      </c>
    </row>
    <row r="38" spans="1:21" x14ac:dyDescent="0.25">
      <c r="A38" s="200" t="s">
        <v>566</v>
      </c>
      <c r="B38" s="201" t="s">
        <v>567</v>
      </c>
      <c r="C38" s="195">
        <v>495</v>
      </c>
      <c r="D38" s="195">
        <v>1.373</v>
      </c>
      <c r="E38" s="204">
        <v>0.13746369488088206</v>
      </c>
      <c r="F38" s="204">
        <v>7.1000000000000004E-3</v>
      </c>
      <c r="G38" s="204">
        <v>8.7879223004432294E-3</v>
      </c>
      <c r="H38" s="204">
        <v>2.7E-4</v>
      </c>
      <c r="I38" s="204">
        <v>0.23647000000000001</v>
      </c>
      <c r="J38" s="194">
        <v>104.16670000000001</v>
      </c>
      <c r="K38" s="194">
        <v>2.9296880000000001</v>
      </c>
      <c r="L38" s="194">
        <v>0.1135</v>
      </c>
      <c r="M38" s="194">
        <v>6.1000000000000004E-3</v>
      </c>
      <c r="N38" s="195">
        <v>130.86203174537744</v>
      </c>
      <c r="O38" s="195">
        <v>6.2</v>
      </c>
      <c r="P38" s="196">
        <v>56.403115255211745</v>
      </c>
      <c r="Q38" s="196">
        <v>1.6535511642040559</v>
      </c>
      <c r="R38" s="195">
        <v>1740</v>
      </c>
      <c r="S38" s="195">
        <v>97</v>
      </c>
      <c r="T38" s="195">
        <v>56.403115255211745</v>
      </c>
      <c r="U38" s="195">
        <v>1.6535511642040559</v>
      </c>
    </row>
    <row r="39" spans="1:21" x14ac:dyDescent="0.25">
      <c r="A39" s="200" t="s">
        <v>568</v>
      </c>
      <c r="B39" s="201" t="s">
        <v>569</v>
      </c>
      <c r="C39" s="195">
        <v>222</v>
      </c>
      <c r="D39" s="195">
        <v>1.9079999999999999</v>
      </c>
      <c r="E39" s="204">
        <v>3.6342843680041701E-5</v>
      </c>
      <c r="F39" s="204">
        <v>1.6999999999999999E-3</v>
      </c>
      <c r="G39" s="204">
        <v>2.39728836581854E-6</v>
      </c>
      <c r="H39" s="204">
        <v>3.4E-5</v>
      </c>
      <c r="I39" s="204">
        <v>2.5690000000000001E-3</v>
      </c>
      <c r="J39" s="194">
        <v>500000</v>
      </c>
      <c r="K39" s="194">
        <v>8500000</v>
      </c>
      <c r="L39" s="194">
        <v>0.11</v>
      </c>
      <c r="M39" s="194">
        <v>0.12</v>
      </c>
      <c r="N39" s="195">
        <v>3.6925074012884598E-2</v>
      </c>
      <c r="O39" s="195">
        <v>1.7</v>
      </c>
      <c r="P39" s="196">
        <v>1.5453895196952084E-2</v>
      </c>
      <c r="Q39" s="196">
        <v>0.26272338633850645</v>
      </c>
      <c r="R39" s="195" t="s">
        <v>497</v>
      </c>
      <c r="S39" s="195" t="s">
        <v>497</v>
      </c>
      <c r="T39" s="195">
        <v>1.5453895196952084E-2</v>
      </c>
      <c r="U39" s="195">
        <v>0.26272338633850645</v>
      </c>
    </row>
    <row r="40" spans="1:21" x14ac:dyDescent="0.25">
      <c r="A40" s="200" t="s">
        <v>570</v>
      </c>
      <c r="B40" s="201" t="s">
        <v>571</v>
      </c>
      <c r="C40" s="195">
        <v>96.4</v>
      </c>
      <c r="D40" s="195">
        <v>3.39</v>
      </c>
      <c r="E40" s="204">
        <v>4.534775697886138E-5</v>
      </c>
      <c r="F40" s="204">
        <v>5.4000000000000003E-3</v>
      </c>
      <c r="G40" s="204">
        <v>1.0968029570124201E-5</v>
      </c>
      <c r="H40" s="204">
        <v>6.3999999999999997E-5</v>
      </c>
      <c r="I40" s="204">
        <v>7.3647000000000004E-2</v>
      </c>
      <c r="J40" s="194">
        <v>100000</v>
      </c>
      <c r="K40" s="194">
        <v>640000</v>
      </c>
      <c r="L40" s="194">
        <v>0.03</v>
      </c>
      <c r="M40" s="194">
        <v>0.14000000000000001</v>
      </c>
      <c r="N40" s="195">
        <v>4.6072368605937469E-2</v>
      </c>
      <c r="O40" s="195">
        <v>5.3</v>
      </c>
      <c r="P40" s="196">
        <v>7.0704849118023105E-2</v>
      </c>
      <c r="Q40" s="196">
        <v>0.4526585644221357</v>
      </c>
      <c r="R40" s="195" t="s">
        <v>497</v>
      </c>
      <c r="S40" s="195" t="s">
        <v>497</v>
      </c>
      <c r="T40" s="195">
        <v>7.0704849118023105E-2</v>
      </c>
      <c r="U40" s="195">
        <v>0.4526585644221357</v>
      </c>
    </row>
    <row r="41" spans="1:21" x14ac:dyDescent="0.25">
      <c r="A41" s="200" t="s">
        <v>572</v>
      </c>
      <c r="B41" s="201" t="s">
        <v>573</v>
      </c>
      <c r="C41" s="195">
        <v>234</v>
      </c>
      <c r="D41" s="195">
        <v>2.4409999999999998</v>
      </c>
      <c r="E41" s="204">
        <v>1.13710398390927E-4</v>
      </c>
      <c r="F41" s="204">
        <v>2E-3</v>
      </c>
      <c r="G41" s="204">
        <v>1.3751275642626101E-5</v>
      </c>
      <c r="H41" s="204">
        <v>2.5000000000000001E-5</v>
      </c>
      <c r="I41" s="204">
        <v>5.9496E-2</v>
      </c>
      <c r="J41" s="194">
        <v>71428.570000000007</v>
      </c>
      <c r="K41" s="194">
        <v>127551</v>
      </c>
      <c r="L41" s="194">
        <v>0.06</v>
      </c>
      <c r="M41" s="194">
        <v>0.13</v>
      </c>
      <c r="N41" s="195">
        <v>0.115536564804071</v>
      </c>
      <c r="O41" s="195">
        <v>2</v>
      </c>
      <c r="P41" s="196">
        <v>8.8647027831254499E-2</v>
      </c>
      <c r="Q41" s="196">
        <v>0.15900202529270627</v>
      </c>
      <c r="R41" s="195" t="s">
        <v>497</v>
      </c>
      <c r="S41" s="195" t="s">
        <v>497</v>
      </c>
      <c r="T41" s="195">
        <v>8.8647027831254499E-2</v>
      </c>
      <c r="U41" s="195">
        <v>0.15900202529270627</v>
      </c>
    </row>
    <row r="42" spans="1:21" x14ac:dyDescent="0.25">
      <c r="A42" s="200" t="s">
        <v>574</v>
      </c>
      <c r="B42" s="201" t="s">
        <v>575</v>
      </c>
      <c r="C42" s="195">
        <v>700</v>
      </c>
      <c r="D42" s="195">
        <v>2.0299999999999998</v>
      </c>
      <c r="E42" s="204">
        <v>9.6069690162503787E-2</v>
      </c>
      <c r="F42" s="204">
        <v>4.4000000000000003E-3</v>
      </c>
      <c r="G42" s="204">
        <v>1.3695019801107211E-2</v>
      </c>
      <c r="H42" s="204">
        <v>2.7999999999999998E-4</v>
      </c>
      <c r="I42" s="204">
        <v>0.16594</v>
      </c>
      <c r="J42" s="194">
        <v>72.727270000000004</v>
      </c>
      <c r="K42" s="194">
        <v>1.4809920000000001</v>
      </c>
      <c r="L42" s="194">
        <v>5.0900000000000001E-2</v>
      </c>
      <c r="M42" s="194">
        <v>2.3999999999999998E-3</v>
      </c>
      <c r="N42" s="195">
        <v>93.198651175025063</v>
      </c>
      <c r="O42" s="195">
        <v>4</v>
      </c>
      <c r="P42" s="196">
        <v>87.684709117678082</v>
      </c>
      <c r="Q42" s="196">
        <v>1.7976150342390349</v>
      </c>
      <c r="R42" s="195">
        <v>200</v>
      </c>
      <c r="S42" s="195">
        <v>97</v>
      </c>
      <c r="T42" s="195">
        <v>87.684709117678082</v>
      </c>
      <c r="U42" s="195">
        <v>1.7976150342390349</v>
      </c>
    </row>
    <row r="43" spans="1:21" x14ac:dyDescent="0.25">
      <c r="A43" s="200" t="s">
        <v>576</v>
      </c>
      <c r="B43" s="201" t="s">
        <v>577</v>
      </c>
      <c r="C43" s="195">
        <v>252</v>
      </c>
      <c r="D43" s="195">
        <v>1.641</v>
      </c>
      <c r="E43" s="204">
        <v>4.7796293689812198E-4</v>
      </c>
      <c r="F43" s="204">
        <v>2.3E-3</v>
      </c>
      <c r="G43" s="204">
        <v>2.0400431639089334E-5</v>
      </c>
      <c r="H43" s="204">
        <v>2.9E-5</v>
      </c>
      <c r="I43" s="204">
        <v>2.2315999999999999E-2</v>
      </c>
      <c r="J43" s="194">
        <v>62500</v>
      </c>
      <c r="K43" s="194">
        <v>113281.2</v>
      </c>
      <c r="L43" s="194">
        <v>0.17</v>
      </c>
      <c r="M43" s="194">
        <v>0.17</v>
      </c>
      <c r="N43" s="195">
        <v>0.48572740420868099</v>
      </c>
      <c r="O43" s="195">
        <v>2.2999999999999998</v>
      </c>
      <c r="P43" s="196">
        <v>0.13150829043116882</v>
      </c>
      <c r="Q43" s="196">
        <v>0.2394001828893306</v>
      </c>
      <c r="R43" s="195" t="s">
        <v>497</v>
      </c>
      <c r="S43" s="195" t="s">
        <v>497</v>
      </c>
      <c r="T43" s="195">
        <v>0.13150829043116882</v>
      </c>
      <c r="U43" s="195">
        <v>0.2394001828893306</v>
      </c>
    </row>
    <row r="44" spans="1:21" x14ac:dyDescent="0.25">
      <c r="A44" s="200" t="s">
        <v>578</v>
      </c>
      <c r="B44" s="201" t="s">
        <v>579</v>
      </c>
      <c r="C44" s="195">
        <v>192</v>
      </c>
      <c r="D44" s="195">
        <v>1.7</v>
      </c>
      <c r="E44" s="204">
        <v>6.8828452586076297E-4</v>
      </c>
      <c r="F44" s="204">
        <v>3.3E-3</v>
      </c>
      <c r="G44" s="204">
        <v>9.9883110458831581E-5</v>
      </c>
      <c r="H44" s="204">
        <v>4.1999999999999998E-5</v>
      </c>
      <c r="I44" s="204">
        <v>0.15720000000000001</v>
      </c>
      <c r="J44" s="194">
        <v>11235.96</v>
      </c>
      <c r="K44" s="194">
        <v>5302.3609999999999</v>
      </c>
      <c r="L44" s="194">
        <v>0.05</v>
      </c>
      <c r="M44" s="194">
        <v>0.17</v>
      </c>
      <c r="N44" s="195">
        <v>0.69953924551636404</v>
      </c>
      <c r="O44" s="195">
        <v>3.3</v>
      </c>
      <c r="P44" s="196">
        <v>0.64385574519388789</v>
      </c>
      <c r="Q44" s="196">
        <v>0.3282194091638852</v>
      </c>
      <c r="R44" s="195" t="s">
        <v>497</v>
      </c>
      <c r="S44" s="195" t="s">
        <v>497</v>
      </c>
      <c r="T44" s="195">
        <v>0.64385574519388789</v>
      </c>
      <c r="U44" s="195">
        <v>0.3282194091638852</v>
      </c>
    </row>
    <row r="45" spans="1:21" x14ac:dyDescent="0.25">
      <c r="A45" s="200" t="s">
        <v>580</v>
      </c>
      <c r="B45" s="201" t="s">
        <v>581</v>
      </c>
      <c r="C45" s="195">
        <v>199.2</v>
      </c>
      <c r="D45" s="195">
        <v>1.78</v>
      </c>
      <c r="E45" s="204">
        <v>1.2698138622005799E-4</v>
      </c>
      <c r="F45" s="204">
        <v>3.3999999999999998E-3</v>
      </c>
      <c r="G45" s="204">
        <v>9.2137011290294168E-5</v>
      </c>
      <c r="H45" s="204">
        <v>4.3000000000000002E-5</v>
      </c>
      <c r="I45" s="204">
        <v>0.22267000000000001</v>
      </c>
      <c r="J45" s="194">
        <v>11627.91</v>
      </c>
      <c r="K45" s="194">
        <v>5813.9530000000004</v>
      </c>
      <c r="L45" s="194">
        <v>0.01</v>
      </c>
      <c r="M45" s="194">
        <v>0.15</v>
      </c>
      <c r="N45" s="195">
        <v>0.129021538266506</v>
      </c>
      <c r="O45" s="195">
        <v>3.4</v>
      </c>
      <c r="P45" s="196">
        <v>0.5939259754164351</v>
      </c>
      <c r="Q45" s="196">
        <v>0.31525640316749243</v>
      </c>
      <c r="R45" s="195" t="s">
        <v>497</v>
      </c>
      <c r="S45" s="195" t="s">
        <v>497</v>
      </c>
      <c r="T45" s="195">
        <v>0.5939259754164351</v>
      </c>
      <c r="U45" s="195">
        <v>0.31525640316749243</v>
      </c>
    </row>
    <row r="46" spans="1:21" x14ac:dyDescent="0.25">
      <c r="A46" s="200" t="s">
        <v>582</v>
      </c>
      <c r="B46" s="201" t="s">
        <v>583</v>
      </c>
      <c r="C46" s="195">
        <v>185.2</v>
      </c>
      <c r="D46" s="195">
        <v>1.454</v>
      </c>
      <c r="E46" s="204">
        <v>1.7126435039725501E-4</v>
      </c>
      <c r="F46" s="204">
        <v>2.8E-3</v>
      </c>
      <c r="G46" s="204">
        <v>3.1067123016814691E-5</v>
      </c>
      <c r="H46" s="204">
        <v>3.4E-5</v>
      </c>
      <c r="I46" s="204">
        <v>2.4695999999999999E-2</v>
      </c>
      <c r="J46" s="194">
        <v>35714.29</v>
      </c>
      <c r="K46" s="194">
        <v>43367.35</v>
      </c>
      <c r="L46" s="194">
        <v>0.04</v>
      </c>
      <c r="M46" s="194">
        <v>0.15</v>
      </c>
      <c r="N46" s="195">
        <v>0.17401983013545699</v>
      </c>
      <c r="O46" s="195">
        <v>2.8</v>
      </c>
      <c r="P46" s="196">
        <v>0.20026843154780788</v>
      </c>
      <c r="Q46" s="196">
        <v>0.24561082255463396</v>
      </c>
      <c r="R46" s="195" t="s">
        <v>497</v>
      </c>
      <c r="S46" s="195" t="s">
        <v>497</v>
      </c>
      <c r="T46" s="195">
        <v>0.20026843154780788</v>
      </c>
      <c r="U46" s="195">
        <v>0.24561082255463396</v>
      </c>
    </row>
    <row r="47" spans="1:21" x14ac:dyDescent="0.25">
      <c r="A47" s="200" t="s">
        <v>584</v>
      </c>
      <c r="B47" s="201" t="s">
        <v>585</v>
      </c>
      <c r="C47" s="195">
        <v>224.9</v>
      </c>
      <c r="D47" s="195">
        <v>1.893</v>
      </c>
      <c r="E47" s="204">
        <v>9.8545890270294498E-4</v>
      </c>
      <c r="F47" s="204">
        <v>3.3E-3</v>
      </c>
      <c r="G47" s="204">
        <v>1.0214909753680779E-4</v>
      </c>
      <c r="H47" s="204">
        <v>3.8999999999999999E-5</v>
      </c>
      <c r="I47" s="204">
        <v>0.18884999999999999</v>
      </c>
      <c r="J47" s="194">
        <v>11235.96</v>
      </c>
      <c r="K47" s="194">
        <v>4923.6210000000001</v>
      </c>
      <c r="L47" s="194">
        <v>7.0000000000000007E-2</v>
      </c>
      <c r="M47" s="194">
        <v>0.19</v>
      </c>
      <c r="N47" s="195">
        <v>1.0017219065948999</v>
      </c>
      <c r="O47" s="195">
        <v>3.3</v>
      </c>
      <c r="P47" s="196">
        <v>0.65846176098619458</v>
      </c>
      <c r="Q47" s="196">
        <v>0.32016221384338328</v>
      </c>
      <c r="R47" s="195" t="s">
        <v>497</v>
      </c>
      <c r="S47" s="195" t="s">
        <v>497</v>
      </c>
      <c r="T47" s="195">
        <v>0.65846176098619458</v>
      </c>
      <c r="U47" s="195">
        <v>0.32016221384338328</v>
      </c>
    </row>
    <row r="48" spans="1:21" x14ac:dyDescent="0.25">
      <c r="A48" s="200" t="s">
        <v>586</v>
      </c>
      <c r="B48" s="201" t="s">
        <v>587</v>
      </c>
      <c r="C48" s="195">
        <v>314</v>
      </c>
      <c r="D48" s="195">
        <v>4.08</v>
      </c>
      <c r="E48" s="204">
        <v>4.6926840304764801E-5</v>
      </c>
      <c r="F48" s="204">
        <v>2.2000000000000001E-3</v>
      </c>
      <c r="G48" s="204">
        <v>5.6749771806252598E-5</v>
      </c>
      <c r="H48" s="204">
        <v>2.1999999999999999E-5</v>
      </c>
      <c r="I48" s="204">
        <v>1.7808000000000001E-2</v>
      </c>
      <c r="J48" s="194">
        <v>200000</v>
      </c>
      <c r="K48" s="194">
        <v>880000</v>
      </c>
      <c r="L48" s="194">
        <v>0.06</v>
      </c>
      <c r="M48" s="194">
        <v>0.14000000000000001</v>
      </c>
      <c r="N48" s="195">
        <v>4.7678883823556402E-2</v>
      </c>
      <c r="O48" s="195">
        <v>2.2000000000000002</v>
      </c>
      <c r="P48" s="196">
        <v>3.6583149576559414E-2</v>
      </c>
      <c r="Q48" s="196">
        <v>0.16106801906829721</v>
      </c>
      <c r="R48" s="195" t="s">
        <v>497</v>
      </c>
      <c r="S48" s="195" t="s">
        <v>497</v>
      </c>
      <c r="T48" s="195">
        <v>3.6583149576559414E-2</v>
      </c>
      <c r="U48" s="195">
        <v>0.16106801906829721</v>
      </c>
    </row>
    <row r="49" spans="1:21" x14ac:dyDescent="0.25">
      <c r="A49" s="200" t="s">
        <v>588</v>
      </c>
      <c r="B49" s="201" t="s">
        <v>589</v>
      </c>
      <c r="C49" s="195">
        <v>281</v>
      </c>
      <c r="D49" s="195">
        <v>1.984</v>
      </c>
      <c r="E49" s="204">
        <v>1.3342092565494344E-2</v>
      </c>
      <c r="F49" s="204">
        <v>8.3000000000000001E-3</v>
      </c>
      <c r="G49" s="204">
        <v>1.6984123945684715E-4</v>
      </c>
      <c r="H49" s="204">
        <v>9.7999999999999997E-5</v>
      </c>
      <c r="I49" s="204">
        <v>0.66639000000000004</v>
      </c>
      <c r="J49" s="194">
        <v>1960.7840000000001</v>
      </c>
      <c r="K49" s="194">
        <v>376.77820000000003</v>
      </c>
      <c r="L49" s="194">
        <v>0.56999999999999995</v>
      </c>
      <c r="M49" s="194">
        <v>0.25</v>
      </c>
      <c r="N49" s="195">
        <v>13.465959554755324</v>
      </c>
      <c r="O49" s="195">
        <v>8.3000000000000007</v>
      </c>
      <c r="P49" s="196">
        <v>1.0947740084855795</v>
      </c>
      <c r="Q49" s="196">
        <v>1.0674718809561958</v>
      </c>
      <c r="R49" s="195" t="s">
        <v>497</v>
      </c>
      <c r="S49" s="195" t="s">
        <v>497</v>
      </c>
      <c r="T49" s="195">
        <v>1.0947740084855795</v>
      </c>
      <c r="U49" s="195">
        <v>1.0674718809561958</v>
      </c>
    </row>
    <row r="50" spans="1:21" x14ac:dyDescent="0.25">
      <c r="A50" s="200" t="s">
        <v>590</v>
      </c>
      <c r="B50" s="201" t="s">
        <v>591</v>
      </c>
      <c r="C50" s="195">
        <v>153</v>
      </c>
      <c r="D50" s="195">
        <v>2.15</v>
      </c>
      <c r="E50" s="204">
        <v>5.3332802041898211E-5</v>
      </c>
      <c r="F50" s="204">
        <v>3.5000000000000001E-3</v>
      </c>
      <c r="G50" s="204">
        <v>3.8697994486858178E-5</v>
      </c>
      <c r="H50" s="204">
        <v>4.6E-5</v>
      </c>
      <c r="I50" s="204">
        <v>0.12544</v>
      </c>
      <c r="J50" s="194">
        <v>27027.03</v>
      </c>
      <c r="K50" s="194">
        <v>33601.17</v>
      </c>
      <c r="L50" s="194">
        <v>0.01</v>
      </c>
      <c r="M50" s="194">
        <v>0.13</v>
      </c>
      <c r="N50" s="195">
        <v>5.4184790346642572E-2</v>
      </c>
      <c r="O50" s="195">
        <v>3.5</v>
      </c>
      <c r="P50" s="196">
        <v>0.24945847373975247</v>
      </c>
      <c r="Q50" s="196">
        <v>0.31263511024927776</v>
      </c>
      <c r="R50" s="195" t="s">
        <v>497</v>
      </c>
      <c r="S50" s="195" t="s">
        <v>497</v>
      </c>
      <c r="T50" s="195">
        <v>0.24945847373975247</v>
      </c>
      <c r="U50" s="195">
        <v>0.31263511024927776</v>
      </c>
    </row>
    <row r="51" spans="1:21" x14ac:dyDescent="0.25">
      <c r="A51" s="200" t="s">
        <v>592</v>
      </c>
      <c r="B51" s="201" t="s">
        <v>593</v>
      </c>
      <c r="C51" s="195">
        <v>168.6</v>
      </c>
      <c r="D51" s="195">
        <v>1.5920000000000001</v>
      </c>
      <c r="E51" s="204">
        <v>3.7412542162203308E-4</v>
      </c>
      <c r="F51" s="204">
        <v>2.5000000000000001E-3</v>
      </c>
      <c r="G51" s="204">
        <v>3.8780484989731079E-5</v>
      </c>
      <c r="H51" s="204">
        <v>4.8000000000000001E-5</v>
      </c>
      <c r="I51" s="204">
        <v>1.2456E-2</v>
      </c>
      <c r="J51" s="194">
        <v>25000</v>
      </c>
      <c r="K51" s="194">
        <v>30000</v>
      </c>
      <c r="L51" s="194">
        <v>7.0000000000000007E-2</v>
      </c>
      <c r="M51" s="194">
        <v>0.1</v>
      </c>
      <c r="N51" s="195">
        <v>0.38004110150576492</v>
      </c>
      <c r="O51" s="195">
        <v>2.5</v>
      </c>
      <c r="P51" s="196">
        <v>0.24999022108765989</v>
      </c>
      <c r="Q51" s="196">
        <v>0.3017747219449089</v>
      </c>
      <c r="R51" s="195" t="s">
        <v>497</v>
      </c>
      <c r="S51" s="195" t="s">
        <v>497</v>
      </c>
      <c r="T51" s="195">
        <v>0.24999022108765989</v>
      </c>
      <c r="U51" s="195">
        <v>0.3017747219449089</v>
      </c>
    </row>
    <row r="52" spans="1:21" x14ac:dyDescent="0.25">
      <c r="A52" s="202" t="s">
        <v>594</v>
      </c>
      <c r="B52" s="203" t="s">
        <v>595</v>
      </c>
      <c r="C52" s="198">
        <v>156.6</v>
      </c>
      <c r="D52" s="198">
        <v>1.2030000000000001</v>
      </c>
      <c r="E52" s="205">
        <v>1.7013442517720159E-4</v>
      </c>
      <c r="F52" s="205">
        <v>3.7000000000000002E-3</v>
      </c>
      <c r="G52" s="205">
        <v>-2.4689724880233577E-5</v>
      </c>
      <c r="H52" s="205">
        <v>4.0000000000000003E-5</v>
      </c>
      <c r="I52" s="205">
        <v>-0.10163</v>
      </c>
      <c r="J52" s="197">
        <v>-45454.55</v>
      </c>
      <c r="K52" s="197">
        <v>82644.63</v>
      </c>
      <c r="L52" s="197">
        <v>-0.05</v>
      </c>
      <c r="M52" s="197">
        <v>0.13</v>
      </c>
      <c r="N52" s="198">
        <v>0.17284221890499893</v>
      </c>
      <c r="O52" s="198">
        <v>3.7</v>
      </c>
      <c r="P52" s="199">
        <v>-0.15916215746339077</v>
      </c>
      <c r="Q52" s="199">
        <v>0.29033846046631356</v>
      </c>
      <c r="R52" s="195" t="s">
        <v>497</v>
      </c>
      <c r="S52" s="195" t="s">
        <v>497</v>
      </c>
      <c r="T52" s="198">
        <v>-0.15916215746339077</v>
      </c>
      <c r="U52" s="198">
        <v>0.29033846046631356</v>
      </c>
    </row>
    <row r="53" spans="1:21" x14ac:dyDescent="0.25">
      <c r="A53" s="200" t="s">
        <v>596</v>
      </c>
      <c r="B53" s="201" t="s">
        <v>597</v>
      </c>
      <c r="C53" s="195">
        <v>168.7</v>
      </c>
      <c r="D53" s="195">
        <v>1.2470000000000001</v>
      </c>
      <c r="E53" s="204">
        <v>6.9769297801663965E-2</v>
      </c>
      <c r="F53" s="204">
        <v>8.0999999999999996E-3</v>
      </c>
      <c r="G53" s="204">
        <v>7.4557036024462953E-3</v>
      </c>
      <c r="H53" s="204">
        <v>3.1E-4</v>
      </c>
      <c r="I53" s="204">
        <v>1E-4</v>
      </c>
      <c r="J53" s="194">
        <v>130.54830000000001</v>
      </c>
      <c r="K53" s="194">
        <v>5.2832860000000004</v>
      </c>
      <c r="L53" s="194">
        <v>6.7900000000000002E-2</v>
      </c>
      <c r="M53" s="194">
        <v>8.9999999999999993E-3</v>
      </c>
      <c r="N53" s="195">
        <v>68.522240991194394</v>
      </c>
      <c r="O53" s="195">
        <v>7.6</v>
      </c>
      <c r="P53" s="196">
        <v>47.884268973044499</v>
      </c>
      <c r="Q53" s="196">
        <v>2.0133638128171274</v>
      </c>
      <c r="R53" s="195">
        <v>370</v>
      </c>
      <c r="S53" s="195">
        <v>250</v>
      </c>
      <c r="T53" s="195">
        <v>47.884268973044499</v>
      </c>
      <c r="U53" s="195">
        <v>2.0133638128171274</v>
      </c>
    </row>
    <row r="54" spans="1:21" x14ac:dyDescent="0.25">
      <c r="A54" s="200" t="s">
        <v>598</v>
      </c>
      <c r="B54" s="201" t="s">
        <v>599</v>
      </c>
      <c r="C54" s="195">
        <v>210</v>
      </c>
      <c r="D54" s="195">
        <v>1.68</v>
      </c>
      <c r="E54" s="204">
        <v>2.0568642281548405E-5</v>
      </c>
      <c r="F54" s="204">
        <v>2.2000000000000001E-3</v>
      </c>
      <c r="G54" s="204">
        <v>2.984899255764617E-6</v>
      </c>
      <c r="H54" s="204">
        <v>3.6000000000000001E-5</v>
      </c>
      <c r="I54" s="204">
        <v>1E-4</v>
      </c>
      <c r="J54" s="194">
        <v>333333.3</v>
      </c>
      <c r="K54" s="194">
        <v>4000000</v>
      </c>
      <c r="L54" s="194">
        <v>0.05</v>
      </c>
      <c r="M54" s="194">
        <v>0.11</v>
      </c>
      <c r="N54" s="195">
        <v>2.0897567437128086E-2</v>
      </c>
      <c r="O54" s="195">
        <v>2.2000000000000002</v>
      </c>
      <c r="P54" s="196">
        <v>1.9241868176734421E-2</v>
      </c>
      <c r="Q54" s="196">
        <v>0.2309180610550586</v>
      </c>
      <c r="R54" s="195" t="s">
        <v>497</v>
      </c>
      <c r="S54" s="195" t="s">
        <v>497</v>
      </c>
      <c r="T54" s="195">
        <v>1.9241868176734421E-2</v>
      </c>
      <c r="U54" s="195">
        <v>0.2309180610550586</v>
      </c>
    </row>
    <row r="55" spans="1:21" x14ac:dyDescent="0.25">
      <c r="A55" s="200" t="s">
        <v>600</v>
      </c>
      <c r="B55" s="201" t="s">
        <v>601</v>
      </c>
      <c r="C55" s="195">
        <v>320</v>
      </c>
      <c r="D55" s="195">
        <v>6.16</v>
      </c>
      <c r="E55" s="204">
        <v>-2.0860169071122746E-4</v>
      </c>
      <c r="F55" s="204">
        <v>1.6999999999999999E-3</v>
      </c>
      <c r="G55" s="204">
        <v>5.0453421834406598E-5</v>
      </c>
      <c r="H55" s="204">
        <v>3.4E-5</v>
      </c>
      <c r="I55" s="204">
        <v>0.12519</v>
      </c>
      <c r="J55" s="194">
        <v>21739.13</v>
      </c>
      <c r="K55" s="194">
        <v>16068.05</v>
      </c>
      <c r="L55" s="194">
        <v>-0.03</v>
      </c>
      <c r="M55" s="194">
        <v>0.12</v>
      </c>
      <c r="N55" s="195">
        <v>-0.21196185021096509</v>
      </c>
      <c r="O55" s="195">
        <v>1.7</v>
      </c>
      <c r="P55" s="196">
        <v>0.32523544949717814</v>
      </c>
      <c r="Q55" s="196">
        <v>0.2446179707205561</v>
      </c>
      <c r="R55" s="195" t="s">
        <v>497</v>
      </c>
      <c r="S55" s="195" t="s">
        <v>497</v>
      </c>
      <c r="T55" s="195">
        <v>0.32523544949717814</v>
      </c>
      <c r="U55" s="195">
        <v>0.2446179707205561</v>
      </c>
    </row>
    <row r="56" spans="1:21" x14ac:dyDescent="0.25">
      <c r="A56" s="200" t="s">
        <v>602</v>
      </c>
      <c r="B56" s="201" t="s">
        <v>603</v>
      </c>
      <c r="C56" s="195">
        <v>117.6</v>
      </c>
      <c r="D56" s="195">
        <v>1.548</v>
      </c>
      <c r="E56" s="204">
        <v>3.4173049555905664E-5</v>
      </c>
      <c r="F56" s="204">
        <v>4.0000000000000001E-3</v>
      </c>
      <c r="G56" s="204">
        <v>1.2397890535309486E-5</v>
      </c>
      <c r="H56" s="204">
        <v>6.4999999999999994E-5</v>
      </c>
      <c r="I56" s="204">
        <v>1E-4</v>
      </c>
      <c r="J56" s="194">
        <v>83333.33</v>
      </c>
      <c r="K56" s="194">
        <v>451388.9</v>
      </c>
      <c r="L56" s="194">
        <v>0.02</v>
      </c>
      <c r="M56" s="194">
        <v>0.11</v>
      </c>
      <c r="N56" s="195">
        <v>3.4719294559847298E-2</v>
      </c>
      <c r="O56" s="195">
        <v>4.1500000000000004</v>
      </c>
      <c r="P56" s="196">
        <v>7.9921441948164973E-2</v>
      </c>
      <c r="Q56" s="196">
        <v>0.43304146755617112</v>
      </c>
      <c r="R56" s="195" t="s">
        <v>497</v>
      </c>
      <c r="S56" s="195" t="s">
        <v>497</v>
      </c>
      <c r="T56" s="195">
        <v>7.9921441948164973E-2</v>
      </c>
      <c r="U56" s="195">
        <v>0.43304146755617112</v>
      </c>
    </row>
    <row r="57" spans="1:21" x14ac:dyDescent="0.25">
      <c r="A57" s="202" t="s">
        <v>604</v>
      </c>
      <c r="B57" s="203" t="s">
        <v>605</v>
      </c>
      <c r="C57" s="198">
        <v>282</v>
      </c>
      <c r="D57" s="198">
        <v>1.5189999999999999</v>
      </c>
      <c r="E57" s="205">
        <v>1.7928587216490184E-5</v>
      </c>
      <c r="F57" s="205">
        <v>1.5E-3</v>
      </c>
      <c r="G57" s="205">
        <v>-6.5044432572269884E-6</v>
      </c>
      <c r="H57" s="205">
        <v>2.4000000000000001E-5</v>
      </c>
      <c r="I57" s="205">
        <v>4.0744000000000002E-2</v>
      </c>
      <c r="J57" s="197">
        <v>-166666.70000000001</v>
      </c>
      <c r="K57" s="197">
        <v>666666.69999999995</v>
      </c>
      <c r="L57" s="197">
        <v>-0.02</v>
      </c>
      <c r="M57" s="197">
        <v>0.12</v>
      </c>
      <c r="N57" s="198">
        <v>1.8215317755842675E-2</v>
      </c>
      <c r="O57" s="198">
        <v>1.5</v>
      </c>
      <c r="P57" s="199">
        <v>-4.1930471627123357E-2</v>
      </c>
      <c r="Q57" s="199">
        <v>0.16782630533028353</v>
      </c>
      <c r="R57" s="195" t="s">
        <v>497</v>
      </c>
      <c r="S57" s="195" t="s">
        <v>497</v>
      </c>
      <c r="T57" s="198">
        <v>-4.1930471627123357E-2</v>
      </c>
      <c r="U57" s="198">
        <v>0.16782630533028353</v>
      </c>
    </row>
    <row r="58" spans="1:21" x14ac:dyDescent="0.25">
      <c r="A58" s="200" t="s">
        <v>606</v>
      </c>
      <c r="B58" s="201" t="s">
        <v>607</v>
      </c>
      <c r="C58" s="195">
        <v>213.8</v>
      </c>
      <c r="D58" s="195">
        <v>0.627</v>
      </c>
      <c r="E58" s="204">
        <v>5.153908696146976</v>
      </c>
      <c r="F58" s="204">
        <v>8.7999999999999995E-2</v>
      </c>
      <c r="G58" s="204">
        <v>0.33123546914159019</v>
      </c>
      <c r="H58" s="204">
        <v>5.1000000000000004E-3</v>
      </c>
      <c r="I58" s="204">
        <v>0.55069999999999997</v>
      </c>
      <c r="J58" s="194">
        <v>3.0184120000000001</v>
      </c>
      <c r="K58" s="194">
        <v>4.6465149999999997E-2</v>
      </c>
      <c r="L58" s="194">
        <v>0.1129</v>
      </c>
      <c r="M58" s="194">
        <v>1.9E-3</v>
      </c>
      <c r="N58" s="195">
        <v>1846.1645316582008</v>
      </c>
      <c r="O58" s="195">
        <v>15</v>
      </c>
      <c r="P58" s="196">
        <v>1844.3670279917581</v>
      </c>
      <c r="Q58" s="196">
        <v>29.099257600814592</v>
      </c>
      <c r="R58" s="195">
        <v>1832</v>
      </c>
      <c r="S58" s="195">
        <v>30</v>
      </c>
      <c r="T58" s="195">
        <v>1832</v>
      </c>
      <c r="U58" s="195">
        <v>30</v>
      </c>
    </row>
    <row r="59" spans="1:21" x14ac:dyDescent="0.25">
      <c r="A59" s="202" t="s">
        <v>608</v>
      </c>
      <c r="B59" s="203" t="s">
        <v>609</v>
      </c>
      <c r="C59" s="198">
        <v>128.69999999999999</v>
      </c>
      <c r="D59" s="198">
        <v>2.2000000000000002</v>
      </c>
      <c r="E59" s="205">
        <v>0</v>
      </c>
      <c r="F59" s="205">
        <v>3.5999999999999999E-3</v>
      </c>
      <c r="G59" s="205">
        <v>-8.4689108297286708E-6</v>
      </c>
      <c r="H59" s="205">
        <v>5.8E-5</v>
      </c>
      <c r="I59" s="205">
        <v>6.7610000000000003E-2</v>
      </c>
      <c r="J59" s="197">
        <v>-125000</v>
      </c>
      <c r="K59" s="197">
        <v>906250</v>
      </c>
      <c r="L59" s="197">
        <v>0</v>
      </c>
      <c r="M59" s="197">
        <v>0.12</v>
      </c>
      <c r="N59" s="198">
        <v>0</v>
      </c>
      <c r="O59" s="198">
        <v>3.6</v>
      </c>
      <c r="P59" s="199">
        <v>-5.4594338057429075E-2</v>
      </c>
      <c r="Q59" s="199">
        <v>0.39588849531603842</v>
      </c>
      <c r="R59" s="195" t="s">
        <v>497</v>
      </c>
      <c r="S59" s="195" t="s">
        <v>497</v>
      </c>
      <c r="T59" s="198">
        <v>-5.4594338057429075E-2</v>
      </c>
      <c r="U59" s="198">
        <v>0.39588849531603842</v>
      </c>
    </row>
    <row r="60" spans="1:21" x14ac:dyDescent="0.25">
      <c r="A60" s="200" t="s">
        <v>610</v>
      </c>
      <c r="B60" s="201" t="s">
        <v>611</v>
      </c>
      <c r="C60" s="195">
        <v>269</v>
      </c>
      <c r="D60" s="195">
        <v>1.204</v>
      </c>
      <c r="E60" s="204">
        <v>1.16262340180083E-3</v>
      </c>
      <c r="F60" s="204">
        <v>5.5999999999999999E-3</v>
      </c>
      <c r="G60" s="204">
        <v>1.2051332728679753E-4</v>
      </c>
      <c r="H60" s="204">
        <v>5.8E-5</v>
      </c>
      <c r="I60" s="204">
        <v>0.68833</v>
      </c>
      <c r="J60" s="194">
        <v>9523.81</v>
      </c>
      <c r="K60" s="194">
        <v>5260.7709999999997</v>
      </c>
      <c r="L60" s="194">
        <v>7.0000000000000007E-2</v>
      </c>
      <c r="M60" s="194">
        <v>0.2</v>
      </c>
      <c r="N60" s="195">
        <v>1.18191493287473</v>
      </c>
      <c r="O60" s="195">
        <v>5.4</v>
      </c>
      <c r="P60" s="196">
        <v>0.77683201378974209</v>
      </c>
      <c r="Q60" s="196">
        <v>0.46239825101083548</v>
      </c>
      <c r="R60" s="195" t="s">
        <v>497</v>
      </c>
      <c r="S60" s="195" t="s">
        <v>497</v>
      </c>
      <c r="T60" s="195">
        <v>0.77683201378974209</v>
      </c>
      <c r="U60" s="195">
        <v>0.46239825101083548</v>
      </c>
    </row>
    <row r="61" spans="1:21" x14ac:dyDescent="0.25">
      <c r="A61" s="200" t="s">
        <v>612</v>
      </c>
      <c r="B61" s="201" t="s">
        <v>613</v>
      </c>
      <c r="C61" s="195">
        <v>513</v>
      </c>
      <c r="D61" s="195">
        <v>2.125</v>
      </c>
      <c r="E61" s="204">
        <v>4.4809016377665402E-4</v>
      </c>
      <c r="F61" s="204">
        <v>1.6000000000000001E-3</v>
      </c>
      <c r="G61" s="204">
        <v>1.912540083881531E-5</v>
      </c>
      <c r="H61" s="204">
        <v>2.0999999999999999E-5</v>
      </c>
      <c r="I61" s="204">
        <v>0.19989000000000001</v>
      </c>
      <c r="J61" s="194">
        <v>66666.67</v>
      </c>
      <c r="K61" s="194">
        <v>93333.33</v>
      </c>
      <c r="L61" s="194">
        <v>0.17</v>
      </c>
      <c r="M61" s="194">
        <v>0.13</v>
      </c>
      <c r="N61" s="195">
        <v>0.45536254627796502</v>
      </c>
      <c r="O61" s="195">
        <v>1.57</v>
      </c>
      <c r="P61" s="196">
        <v>0.12328907623286867</v>
      </c>
      <c r="Q61" s="196">
        <v>0.17334407447613928</v>
      </c>
      <c r="R61" s="195" t="s">
        <v>497</v>
      </c>
      <c r="S61" s="195" t="s">
        <v>497</v>
      </c>
      <c r="T61" s="195">
        <v>0.12328907623286867</v>
      </c>
      <c r="U61" s="195">
        <v>0.17334407447613928</v>
      </c>
    </row>
    <row r="62" spans="1:21" x14ac:dyDescent="0.25">
      <c r="A62" s="202" t="s">
        <v>614</v>
      </c>
      <c r="B62" s="203" t="s">
        <v>615</v>
      </c>
      <c r="C62" s="198">
        <v>373</v>
      </c>
      <c r="D62" s="198">
        <v>4.3</v>
      </c>
      <c r="E62" s="205">
        <v>7.3825258903756402E-6</v>
      </c>
      <c r="F62" s="205">
        <v>1.4E-3</v>
      </c>
      <c r="G62" s="205">
        <v>5.3567211034666303E-6</v>
      </c>
      <c r="H62" s="205">
        <v>1.5999999999999999E-5</v>
      </c>
      <c r="I62" s="205">
        <v>8.2534000000000004E-4</v>
      </c>
      <c r="J62" s="197">
        <v>200000</v>
      </c>
      <c r="K62" s="197">
        <v>640000</v>
      </c>
      <c r="L62" s="197">
        <v>0.01</v>
      </c>
      <c r="M62" s="197">
        <v>0.13</v>
      </c>
      <c r="N62" s="198">
        <v>7.5006336191789404E-3</v>
      </c>
      <c r="O62" s="198">
        <v>1.4</v>
      </c>
      <c r="P62" s="199">
        <v>-3.4531735379518286E-2</v>
      </c>
      <c r="Q62" s="199">
        <v>0.11063042564585926</v>
      </c>
      <c r="R62" s="195" t="s">
        <v>497</v>
      </c>
      <c r="S62" s="195" t="s">
        <v>497</v>
      </c>
      <c r="T62" s="198">
        <v>-3.4531735379518286E-2</v>
      </c>
      <c r="U62" s="198">
        <v>0.11063042564585926</v>
      </c>
    </row>
    <row r="63" spans="1:21" x14ac:dyDescent="0.25">
      <c r="A63" s="202" t="s">
        <v>616</v>
      </c>
      <c r="B63" s="203" t="s">
        <v>617</v>
      </c>
      <c r="C63" s="198">
        <v>127.5</v>
      </c>
      <c r="D63" s="198">
        <v>2.15</v>
      </c>
      <c r="E63" s="205">
        <v>-2.5367833890021217E-4</v>
      </c>
      <c r="F63" s="205">
        <v>3.8E-3</v>
      </c>
      <c r="G63" s="205">
        <v>-3.6813527826584647E-5</v>
      </c>
      <c r="H63" s="205">
        <v>4.8000000000000001E-5</v>
      </c>
      <c r="I63" s="205">
        <v>-5.2886000000000002E-2</v>
      </c>
      <c r="J63" s="197">
        <v>-27027.03</v>
      </c>
      <c r="K63" s="197">
        <v>35062.089999999997</v>
      </c>
      <c r="L63" s="197">
        <v>0.05</v>
      </c>
      <c r="M63" s="197">
        <v>0.13</v>
      </c>
      <c r="N63" s="198">
        <v>-0.25777040456459072</v>
      </c>
      <c r="O63" s="198">
        <v>3.7810000000000001</v>
      </c>
      <c r="P63" s="199">
        <v>-0.23731961618746086</v>
      </c>
      <c r="Q63" s="199">
        <v>0.31039806246748536</v>
      </c>
      <c r="R63" s="195" t="s">
        <v>497</v>
      </c>
      <c r="S63" s="195" t="s">
        <v>497</v>
      </c>
      <c r="T63" s="198">
        <v>-0.23731961618746086</v>
      </c>
      <c r="U63" s="198">
        <v>0.31039806246748536</v>
      </c>
    </row>
    <row r="64" spans="1:21" x14ac:dyDescent="0.25">
      <c r="A64" s="200" t="s">
        <v>618</v>
      </c>
      <c r="B64" s="201" t="s">
        <v>619</v>
      </c>
      <c r="C64" s="195">
        <v>132</v>
      </c>
      <c r="D64" s="195">
        <v>2.2200000000000002</v>
      </c>
      <c r="E64" s="204">
        <v>3.3751969370175394E-5</v>
      </c>
      <c r="F64" s="204">
        <v>3.8E-3</v>
      </c>
      <c r="G64" s="204">
        <v>8.1634158504151303E-5</v>
      </c>
      <c r="H64" s="204">
        <v>5.1999999999999997E-5</v>
      </c>
      <c r="I64" s="204">
        <v>8.3488999999999994E-2</v>
      </c>
      <c r="J64" s="194">
        <v>125000</v>
      </c>
      <c r="K64" s="194">
        <v>812500</v>
      </c>
      <c r="L64" s="194">
        <v>0.03</v>
      </c>
      <c r="M64" s="194">
        <v>0.15</v>
      </c>
      <c r="N64" s="195">
        <v>3.4291490764922737E-2</v>
      </c>
      <c r="O64" s="195">
        <v>3.8</v>
      </c>
      <c r="P64" s="196">
        <v>5.2624544914193883E-2</v>
      </c>
      <c r="Q64" s="196">
        <v>0.34220030043257349</v>
      </c>
      <c r="R64" s="195" t="s">
        <v>497</v>
      </c>
      <c r="S64" s="195" t="s">
        <v>497</v>
      </c>
      <c r="T64" s="195">
        <v>5.2624544914193883E-2</v>
      </c>
      <c r="U64" s="195">
        <v>0.34220030043257349</v>
      </c>
    </row>
    <row r="65" spans="1:21" x14ac:dyDescent="0.25">
      <c r="A65" s="200" t="s">
        <v>620</v>
      </c>
      <c r="B65" s="201" t="s">
        <v>621</v>
      </c>
      <c r="C65" s="195">
        <v>292</v>
      </c>
      <c r="D65" s="195">
        <v>2.92</v>
      </c>
      <c r="E65" s="204">
        <v>1.3150937709541E-4</v>
      </c>
      <c r="F65" s="204">
        <v>2.3E-3</v>
      </c>
      <c r="G65" s="204">
        <v>3.1807499043523535E-5</v>
      </c>
      <c r="H65" s="204">
        <v>2.6999999999999999E-5</v>
      </c>
      <c r="I65" s="204">
        <v>0.18929000000000001</v>
      </c>
      <c r="J65" s="194">
        <v>34482.76</v>
      </c>
      <c r="K65" s="194">
        <v>32104.639999999999</v>
      </c>
      <c r="L65" s="194">
        <v>0.03</v>
      </c>
      <c r="M65" s="194">
        <v>0.16</v>
      </c>
      <c r="N65" s="195">
        <v>0.13362258086028</v>
      </c>
      <c r="O65" s="195">
        <v>2.2999999999999998</v>
      </c>
      <c r="P65" s="196">
        <v>0.20504105202693854</v>
      </c>
      <c r="Q65" s="196">
        <v>0.19465855624299033</v>
      </c>
      <c r="R65" s="195" t="s">
        <v>497</v>
      </c>
      <c r="S65" s="195" t="s">
        <v>497</v>
      </c>
      <c r="T65" s="195">
        <v>0.20504105202693854</v>
      </c>
      <c r="U65" s="195">
        <v>0.19465855624299033</v>
      </c>
    </row>
    <row r="66" spans="1:21" x14ac:dyDescent="0.25">
      <c r="A66" s="200" t="s">
        <v>622</v>
      </c>
      <c r="B66" s="201" t="s">
        <v>623</v>
      </c>
      <c r="C66" s="195">
        <v>235</v>
      </c>
      <c r="D66" s="195">
        <v>1.8460000000000001</v>
      </c>
      <c r="E66" s="204">
        <v>7.8276198692216276E-2</v>
      </c>
      <c r="F66" s="204">
        <v>6.4999999999999997E-3</v>
      </c>
      <c r="G66" s="204">
        <v>1.0797868635068264E-2</v>
      </c>
      <c r="H66" s="204">
        <v>3.6999999999999999E-4</v>
      </c>
      <c r="I66" s="204">
        <v>4.0719999999999999E-2</v>
      </c>
      <c r="J66" s="194">
        <v>91.996319999999997</v>
      </c>
      <c r="K66" s="194">
        <v>3.1314289999999998</v>
      </c>
      <c r="L66" s="194">
        <v>5.2600000000000001E-2</v>
      </c>
      <c r="M66" s="194">
        <v>4.5999999999999999E-3</v>
      </c>
      <c r="N66" s="195">
        <v>76.569625267771826</v>
      </c>
      <c r="O66" s="195">
        <v>6.1</v>
      </c>
      <c r="P66" s="196">
        <v>69.234410556276302</v>
      </c>
      <c r="Q66" s="196">
        <v>2.3832220636493591</v>
      </c>
      <c r="R66" s="195">
        <v>170</v>
      </c>
      <c r="S66" s="195">
        <v>170</v>
      </c>
      <c r="T66" s="195">
        <v>69.234410556276302</v>
      </c>
      <c r="U66" s="195">
        <v>2.3832220636493591</v>
      </c>
    </row>
    <row r="67" spans="1:21" x14ac:dyDescent="0.25">
      <c r="A67" s="200" t="s">
        <v>624</v>
      </c>
      <c r="B67" s="201" t="s">
        <v>625</v>
      </c>
      <c r="C67" s="195">
        <v>171.1</v>
      </c>
      <c r="D67" s="195">
        <v>1.758</v>
      </c>
      <c r="E67" s="204">
        <v>2.2635082974898279E-3</v>
      </c>
      <c r="F67" s="204">
        <v>4.5999999999999999E-3</v>
      </c>
      <c r="G67" s="204">
        <v>9.1243858546530276E-5</v>
      </c>
      <c r="H67" s="204">
        <v>5.3000000000000001E-5</v>
      </c>
      <c r="I67" s="204">
        <v>0.40245999999999998</v>
      </c>
      <c r="J67" s="194">
        <v>9090.9089999999997</v>
      </c>
      <c r="K67" s="194">
        <v>4380.165</v>
      </c>
      <c r="L67" s="194">
        <v>0.18</v>
      </c>
      <c r="M67" s="194">
        <v>0.15</v>
      </c>
      <c r="N67" s="195">
        <v>2.2971302227126209</v>
      </c>
      <c r="O67" s="195">
        <v>4.7</v>
      </c>
      <c r="P67" s="196">
        <v>0.58816887077439517</v>
      </c>
      <c r="Q67" s="196">
        <v>0.3140683967615972</v>
      </c>
      <c r="R67" s="195" t="s">
        <v>497</v>
      </c>
      <c r="S67" s="195" t="s">
        <v>497</v>
      </c>
      <c r="T67" s="195">
        <v>0.58816887077439517</v>
      </c>
      <c r="U67" s="195">
        <v>0.3140683967615972</v>
      </c>
    </row>
    <row r="68" spans="1:21" x14ac:dyDescent="0.25">
      <c r="A68" s="200" t="s">
        <v>626</v>
      </c>
      <c r="B68" s="201" t="s">
        <v>627</v>
      </c>
      <c r="C68" s="195">
        <v>385</v>
      </c>
      <c r="D68" s="195">
        <v>1.365</v>
      </c>
      <c r="E68" s="204">
        <v>5.3935622616791096E-4</v>
      </c>
      <c r="F68" s="204">
        <v>1.5E-3</v>
      </c>
      <c r="G68" s="204">
        <v>3.9135397855716292E-5</v>
      </c>
      <c r="H68" s="204">
        <v>2.0000000000000002E-5</v>
      </c>
      <c r="I68" s="204">
        <v>0.11631</v>
      </c>
      <c r="J68" s="194">
        <v>30303.03</v>
      </c>
      <c r="K68" s="194">
        <v>18365.47</v>
      </c>
      <c r="L68" s="194">
        <v>0.1</v>
      </c>
      <c r="M68" s="194">
        <v>0.15</v>
      </c>
      <c r="N68" s="195">
        <v>0.54813485502563597</v>
      </c>
      <c r="O68" s="195">
        <v>1.5</v>
      </c>
      <c r="P68" s="196">
        <v>0.25227804729111453</v>
      </c>
      <c r="Q68" s="196">
        <v>0.15819828401256594</v>
      </c>
      <c r="R68" s="195" t="s">
        <v>497</v>
      </c>
      <c r="S68" s="195" t="s">
        <v>497</v>
      </c>
      <c r="T68" s="195">
        <v>0.25227804729111453</v>
      </c>
      <c r="U68" s="195">
        <v>0.15819828401256594</v>
      </c>
    </row>
    <row r="69" spans="1:21" x14ac:dyDescent="0.25">
      <c r="A69" s="200" t="s">
        <v>628</v>
      </c>
      <c r="B69" s="201" t="s">
        <v>629</v>
      </c>
      <c r="C69" s="195">
        <v>175.1</v>
      </c>
      <c r="D69" s="195">
        <v>1.819</v>
      </c>
      <c r="E69" s="204">
        <v>0.46758483092014785</v>
      </c>
      <c r="F69" s="204">
        <v>0.02</v>
      </c>
      <c r="G69" s="204">
        <v>2.2379751975682538E-2</v>
      </c>
      <c r="H69" s="204">
        <v>6.4999999999999997E-4</v>
      </c>
      <c r="I69" s="204">
        <v>0.32823999999999998</v>
      </c>
      <c r="J69" s="194">
        <v>38.819879999999998</v>
      </c>
      <c r="K69" s="194">
        <v>0.97953880000000004</v>
      </c>
      <c r="L69" s="194">
        <v>0.15160000000000001</v>
      </c>
      <c r="M69" s="194">
        <v>6.0000000000000001E-3</v>
      </c>
      <c r="N69" s="195">
        <v>389.7567462215581</v>
      </c>
      <c r="O69" s="195">
        <v>13</v>
      </c>
      <c r="P69" s="196">
        <v>142.67848534660556</v>
      </c>
      <c r="Q69" s="196">
        <v>3.7961379785132401</v>
      </c>
      <c r="R69" s="195">
        <v>2297</v>
      </c>
      <c r="S69" s="195">
        <v>69</v>
      </c>
      <c r="T69" s="195">
        <v>142.67848534660556</v>
      </c>
      <c r="U69" s="195">
        <v>3.7961379785132401</v>
      </c>
    </row>
    <row r="70" spans="1:21" x14ac:dyDescent="0.25">
      <c r="A70" s="200" t="s">
        <v>630</v>
      </c>
      <c r="B70" s="201" t="s">
        <v>631</v>
      </c>
      <c r="C70" s="195">
        <v>215</v>
      </c>
      <c r="D70" s="195">
        <v>2.077</v>
      </c>
      <c r="E70" s="204">
        <v>2.9728301654795945E-3</v>
      </c>
      <c r="F70" s="204">
        <v>4.3E-3</v>
      </c>
      <c r="G70" s="204">
        <v>1.1352997834213063E-4</v>
      </c>
      <c r="H70" s="204">
        <v>5.1E-5</v>
      </c>
      <c r="I70" s="204">
        <v>0.18453</v>
      </c>
      <c r="J70" s="194">
        <v>7194.2449999999999</v>
      </c>
      <c r="K70" s="194">
        <v>2639.6149999999998</v>
      </c>
      <c r="L70" s="194">
        <v>0.19</v>
      </c>
      <c r="M70" s="194">
        <v>0.21</v>
      </c>
      <c r="N70" s="195">
        <v>3.0159207966295978</v>
      </c>
      <c r="O70" s="195">
        <v>4.3</v>
      </c>
      <c r="P70" s="196">
        <v>0.73181972152676877</v>
      </c>
      <c r="Q70" s="196">
        <v>0.35981379523713453</v>
      </c>
      <c r="R70" s="195" t="s">
        <v>497</v>
      </c>
      <c r="S70" s="195" t="s">
        <v>497</v>
      </c>
      <c r="T70" s="195">
        <v>0.73181972152676877</v>
      </c>
      <c r="U70" s="195">
        <v>0.35981379523713453</v>
      </c>
    </row>
    <row r="71" spans="1:21" x14ac:dyDescent="0.25">
      <c r="A71" s="200" t="s">
        <v>632</v>
      </c>
      <c r="B71" s="201" t="s">
        <v>633</v>
      </c>
      <c r="C71" s="195">
        <v>542</v>
      </c>
      <c r="D71" s="195">
        <v>1.66</v>
      </c>
      <c r="E71" s="204">
        <v>5.8189872182642401E-4</v>
      </c>
      <c r="F71" s="204">
        <v>1E-3</v>
      </c>
      <c r="G71" s="204">
        <v>7.0370430788724292E-5</v>
      </c>
      <c r="H71" s="204">
        <v>2.0999999999999999E-5</v>
      </c>
      <c r="I71" s="204">
        <v>5.6467000000000003E-2</v>
      </c>
      <c r="J71" s="194">
        <v>16129.03</v>
      </c>
      <c r="K71" s="194">
        <v>5463.0590000000002</v>
      </c>
      <c r="L71" s="194">
        <v>0.06</v>
      </c>
      <c r="M71" s="194">
        <v>0.11</v>
      </c>
      <c r="N71" s="195">
        <v>0.59138236280876</v>
      </c>
      <c r="O71" s="195">
        <v>1.02</v>
      </c>
      <c r="P71" s="196">
        <v>0.45362098247279448</v>
      </c>
      <c r="Q71" s="196">
        <v>0.16351846291241706</v>
      </c>
      <c r="R71" s="195" t="s">
        <v>497</v>
      </c>
      <c r="S71" s="195" t="s">
        <v>497</v>
      </c>
      <c r="T71" s="195">
        <v>0.45362098247279448</v>
      </c>
      <c r="U71" s="195">
        <v>0.16351846291241706</v>
      </c>
    </row>
    <row r="72" spans="1:21" x14ac:dyDescent="0.25">
      <c r="A72" s="200" t="s">
        <v>634</v>
      </c>
      <c r="B72" s="201" t="s">
        <v>635</v>
      </c>
      <c r="C72" s="195">
        <v>392</v>
      </c>
      <c r="D72" s="195">
        <v>0.93700000000000006</v>
      </c>
      <c r="E72" s="204">
        <v>8.2301674834016347E-3</v>
      </c>
      <c r="F72" s="204">
        <v>2E-3</v>
      </c>
      <c r="G72" s="204">
        <v>6.5623794363944832E-4</v>
      </c>
      <c r="H72" s="204">
        <v>6.3E-5</v>
      </c>
      <c r="I72" s="204">
        <v>1E-4</v>
      </c>
      <c r="J72" s="194">
        <v>1436.7819999999999</v>
      </c>
      <c r="K72" s="194">
        <v>130.05350000000001</v>
      </c>
      <c r="L72" s="194">
        <v>9.0999999999999998E-2</v>
      </c>
      <c r="M72" s="194">
        <v>3.5999999999999997E-2</v>
      </c>
      <c r="N72" s="195">
        <v>8.3276447454780733</v>
      </c>
      <c r="O72" s="195">
        <v>2</v>
      </c>
      <c r="P72" s="196">
        <v>4.2289941252306082</v>
      </c>
      <c r="Q72" s="196">
        <v>0.43441622942348218</v>
      </c>
      <c r="R72" s="195" t="s">
        <v>497</v>
      </c>
      <c r="S72" s="195" t="s">
        <v>497</v>
      </c>
      <c r="T72" s="195">
        <v>4.2289941252306082</v>
      </c>
      <c r="U72" s="195">
        <v>0.43441622942348218</v>
      </c>
    </row>
    <row r="73" spans="1:21" x14ac:dyDescent="0.25">
      <c r="A73" s="202" t="s">
        <v>636</v>
      </c>
      <c r="B73" s="203" t="s">
        <v>637</v>
      </c>
      <c r="C73" s="198">
        <v>249.1</v>
      </c>
      <c r="D73" s="198">
        <v>3.81</v>
      </c>
      <c r="E73" s="205">
        <v>-8.4449406923054081E-5</v>
      </c>
      <c r="F73" s="205">
        <v>1.4E-3</v>
      </c>
      <c r="G73" s="205">
        <v>-4.4083478942802401E-6</v>
      </c>
      <c r="H73" s="205">
        <v>2.8E-5</v>
      </c>
      <c r="I73" s="205">
        <v>0.13802</v>
      </c>
      <c r="J73" s="197">
        <v>-200000</v>
      </c>
      <c r="K73" s="197">
        <v>1120000</v>
      </c>
      <c r="L73" s="197">
        <v>0.13900000000000001</v>
      </c>
      <c r="M73" s="197">
        <v>9.2999999999999999E-2</v>
      </c>
      <c r="N73" s="198">
        <v>-8.5804392151411057E-2</v>
      </c>
      <c r="O73" s="198">
        <v>1.4</v>
      </c>
      <c r="P73" s="199">
        <v>-2.841809902373383E-2</v>
      </c>
      <c r="Q73" s="199">
        <v>0.15918734484947281</v>
      </c>
      <c r="R73" s="195" t="s">
        <v>497</v>
      </c>
      <c r="S73" s="195" t="s">
        <v>497</v>
      </c>
      <c r="T73" s="198">
        <v>-2.841809902373383E-2</v>
      </c>
      <c r="U73" s="198">
        <v>0.15918734484947281</v>
      </c>
    </row>
    <row r="74" spans="1:21" x14ac:dyDescent="0.25">
      <c r="A74" s="200" t="s">
        <v>638</v>
      </c>
      <c r="B74" s="201" t="s">
        <v>639</v>
      </c>
      <c r="C74" s="195">
        <v>236.4</v>
      </c>
      <c r="D74" s="195">
        <v>2.133</v>
      </c>
      <c r="E74" s="204">
        <v>1.9176756258299622E-4</v>
      </c>
      <c r="F74" s="204">
        <v>2E-3</v>
      </c>
      <c r="G74" s="204">
        <v>7.3621964349346314E-6</v>
      </c>
      <c r="H74" s="204">
        <v>3.1999999999999999E-5</v>
      </c>
      <c r="I74" s="204">
        <v>9.9504999999999996E-2</v>
      </c>
      <c r="J74" s="194">
        <v>111111.1</v>
      </c>
      <c r="K74" s="194">
        <v>395061.7</v>
      </c>
      <c r="L74" s="194">
        <v>0.189</v>
      </c>
      <c r="M74" s="194">
        <v>9.9000000000000005E-2</v>
      </c>
      <c r="N74" s="195">
        <v>0.19481755401013032</v>
      </c>
      <c r="O74" s="195">
        <v>2.04</v>
      </c>
      <c r="P74" s="196">
        <v>4.7459592807097328E-2</v>
      </c>
      <c r="Q74" s="196">
        <v>0.16890317865697171</v>
      </c>
      <c r="R74" s="195" t="s">
        <v>497</v>
      </c>
      <c r="S74" s="195" t="s">
        <v>497</v>
      </c>
      <c r="T74" s="195">
        <v>4.7459592807097328E-2</v>
      </c>
      <c r="U74" s="195">
        <v>0.16890317865697171</v>
      </c>
    </row>
    <row r="75" spans="1:21" x14ac:dyDescent="0.25">
      <c r="A75" s="202" t="s">
        <v>640</v>
      </c>
      <c r="B75" s="203" t="s">
        <v>641</v>
      </c>
      <c r="C75" s="198">
        <v>336</v>
      </c>
      <c r="D75" s="198">
        <v>3.6</v>
      </c>
      <c r="E75" s="205">
        <v>2.2673897980599088E-5</v>
      </c>
      <c r="F75" s="205">
        <v>1.5E-3</v>
      </c>
      <c r="G75" s="205">
        <v>-5.4840194992911151E-6</v>
      </c>
      <c r="H75" s="205">
        <v>2.3E-5</v>
      </c>
      <c r="I75" s="205">
        <v>0.10415000000000001</v>
      </c>
      <c r="J75" s="197">
        <v>-200000</v>
      </c>
      <c r="K75" s="197">
        <v>920000</v>
      </c>
      <c r="L75" s="197">
        <v>-0.03</v>
      </c>
      <c r="M75" s="197">
        <v>0.12</v>
      </c>
      <c r="N75" s="198">
        <v>2.3036465259392493E-2</v>
      </c>
      <c r="O75" s="198">
        <v>1.48</v>
      </c>
      <c r="P75" s="199">
        <v>-3.5352358012150628E-2</v>
      </c>
      <c r="Q75" s="199">
        <v>0.16269567955825304</v>
      </c>
      <c r="R75" s="195" t="s">
        <v>497</v>
      </c>
      <c r="S75" s="195" t="s">
        <v>497</v>
      </c>
      <c r="T75" s="198">
        <v>-3.5352358012150628E-2</v>
      </c>
      <c r="U75" s="198">
        <v>0.16269567955825304</v>
      </c>
    </row>
    <row r="76" spans="1:21" x14ac:dyDescent="0.25">
      <c r="A76" s="200" t="s">
        <v>642</v>
      </c>
      <c r="B76" s="201" t="s">
        <v>643</v>
      </c>
      <c r="C76" s="195">
        <v>278.89999999999998</v>
      </c>
      <c r="D76" s="195">
        <v>3.84</v>
      </c>
      <c r="E76" s="204">
        <v>5.1123457265434526E-2</v>
      </c>
      <c r="F76" s="204">
        <v>4.7000000000000002E-3</v>
      </c>
      <c r="G76" s="204">
        <v>7.1336357293725339E-3</v>
      </c>
      <c r="H76" s="204">
        <v>2.3000000000000001E-4</v>
      </c>
      <c r="I76" s="204">
        <v>1.7309000000000001E-2</v>
      </c>
      <c r="J76" s="194">
        <v>139.2758</v>
      </c>
      <c r="K76" s="194">
        <v>4.4614799999999999</v>
      </c>
      <c r="L76" s="194">
        <v>5.1999999999999998E-2</v>
      </c>
      <c r="M76" s="194">
        <v>5.1000000000000004E-3</v>
      </c>
      <c r="N76" s="195">
        <v>50.657405609720271</v>
      </c>
      <c r="O76" s="195">
        <v>4.5</v>
      </c>
      <c r="P76" s="196">
        <v>45.823121441150974</v>
      </c>
      <c r="Q76" s="196">
        <v>1.4945686352818692</v>
      </c>
      <c r="R76" s="195">
        <v>130</v>
      </c>
      <c r="S76" s="195">
        <v>180</v>
      </c>
      <c r="T76" s="195">
        <v>45.823121441150974</v>
      </c>
      <c r="U76" s="195">
        <v>1.4945686352818692</v>
      </c>
    </row>
    <row r="77" spans="1:21" x14ac:dyDescent="0.25">
      <c r="A77" s="200" t="s">
        <v>644</v>
      </c>
      <c r="B77" s="201" t="s">
        <v>645</v>
      </c>
      <c r="C77" s="195">
        <v>2120</v>
      </c>
      <c r="D77" s="195">
        <v>3.05</v>
      </c>
      <c r="E77" s="204">
        <v>4.8359258741696623E-2</v>
      </c>
      <c r="F77" s="204">
        <v>1.9E-3</v>
      </c>
      <c r="G77" s="204">
        <v>7.3102537920930466E-3</v>
      </c>
      <c r="H77" s="204">
        <v>1.4999999999999999E-4</v>
      </c>
      <c r="I77" s="204">
        <v>0.29526000000000002</v>
      </c>
      <c r="J77" s="194">
        <v>136.61199999999999</v>
      </c>
      <c r="K77" s="194">
        <v>2.7994270000000001</v>
      </c>
      <c r="L77" s="194">
        <v>4.8000000000000001E-2</v>
      </c>
      <c r="M77" s="194">
        <v>2.0999999999999999E-3</v>
      </c>
      <c r="N77" s="195">
        <v>47.982048562636713</v>
      </c>
      <c r="O77" s="195">
        <v>1.9</v>
      </c>
      <c r="P77" s="196">
        <v>46.953511017329461</v>
      </c>
      <c r="Q77" s="196">
        <v>0.96796477619330967</v>
      </c>
      <c r="R77" s="195">
        <v>63</v>
      </c>
      <c r="S77" s="195">
        <v>85</v>
      </c>
      <c r="T77" s="195">
        <v>46.953511017329461</v>
      </c>
      <c r="U77" s="195">
        <v>0.96796477619330967</v>
      </c>
    </row>
    <row r="78" spans="1:21" x14ac:dyDescent="0.25">
      <c r="A78" s="200" t="s">
        <v>646</v>
      </c>
      <c r="B78" s="201" t="s">
        <v>647</v>
      </c>
      <c r="C78" s="195">
        <v>348</v>
      </c>
      <c r="D78" s="195">
        <v>1.083</v>
      </c>
      <c r="E78" s="204">
        <v>2.6082192179412354E-2</v>
      </c>
      <c r="F78" s="204">
        <v>0.02</v>
      </c>
      <c r="G78" s="204">
        <v>3.570773292123075E-4</v>
      </c>
      <c r="H78" s="204">
        <v>1.8000000000000001E-4</v>
      </c>
      <c r="I78" s="204">
        <v>0.78996</v>
      </c>
      <c r="J78" s="194">
        <v>1075.269</v>
      </c>
      <c r="K78" s="194">
        <v>208.1165</v>
      </c>
      <c r="L78" s="194">
        <v>0.53</v>
      </c>
      <c r="M78" s="194">
        <v>0.25</v>
      </c>
      <c r="N78" s="195">
        <v>26.159870842423594</v>
      </c>
      <c r="O78" s="195">
        <v>17</v>
      </c>
      <c r="P78" s="196">
        <v>2.3014574844478628</v>
      </c>
      <c r="Q78" s="196">
        <v>1.9593454340792278</v>
      </c>
      <c r="R78" s="195" t="s">
        <v>497</v>
      </c>
      <c r="S78" s="195" t="s">
        <v>497</v>
      </c>
      <c r="T78" s="195">
        <v>2.3014574844478628</v>
      </c>
      <c r="U78" s="195">
        <v>1.9593454340792278</v>
      </c>
    </row>
    <row r="79" spans="1:21" x14ac:dyDescent="0.25">
      <c r="A79" s="200" t="s">
        <v>648</v>
      </c>
      <c r="B79" s="201" t="s">
        <v>649</v>
      </c>
      <c r="C79" s="195">
        <v>96.1</v>
      </c>
      <c r="D79" s="195">
        <v>2.1</v>
      </c>
      <c r="E79" s="204">
        <v>2.7383181716350577E-3</v>
      </c>
      <c r="F79" s="204">
        <v>9.7999999999999997E-3</v>
      </c>
      <c r="G79" s="204">
        <v>9.0314043014405598E-5</v>
      </c>
      <c r="H79" s="204">
        <v>9.6000000000000002E-5</v>
      </c>
      <c r="I79" s="204">
        <v>0.3125</v>
      </c>
      <c r="J79" s="194">
        <v>8620.69</v>
      </c>
      <c r="K79" s="194">
        <v>7134.3639999999996</v>
      </c>
      <c r="L79" s="194">
        <v>0.22</v>
      </c>
      <c r="M79" s="194">
        <v>0.17</v>
      </c>
      <c r="N79" s="195">
        <v>2.7783345783362705</v>
      </c>
      <c r="O79" s="195">
        <v>9.3000000000000007</v>
      </c>
      <c r="P79" s="196">
        <v>0.58217543881892808</v>
      </c>
      <c r="Q79" s="196">
        <v>0.50823824161935638</v>
      </c>
      <c r="R79" s="195" t="s">
        <v>497</v>
      </c>
      <c r="S79" s="195" t="s">
        <v>497</v>
      </c>
      <c r="T79" s="195">
        <v>0.58217543881892808</v>
      </c>
      <c r="U79" s="195">
        <v>0.50823824161935638</v>
      </c>
    </row>
    <row r="80" spans="1:21" x14ac:dyDescent="0.25">
      <c r="A80" s="202" t="s">
        <v>650</v>
      </c>
      <c r="B80" s="203" t="s">
        <v>651</v>
      </c>
      <c r="C80" s="198">
        <v>500</v>
      </c>
      <c r="D80" s="198">
        <v>1.0169999999999999</v>
      </c>
      <c r="E80" s="205">
        <v>-6.2100758284939085E-2</v>
      </c>
      <c r="F80" s="205">
        <v>2.4E-2</v>
      </c>
      <c r="G80" s="205">
        <v>-3.7865526392644178E-4</v>
      </c>
      <c r="H80" s="205">
        <v>2.0000000000000001E-4</v>
      </c>
      <c r="I80" s="205">
        <v>0.96799999999999997</v>
      </c>
      <c r="J80" s="197">
        <v>1204.819</v>
      </c>
      <c r="K80" s="197">
        <v>290.31790000000001</v>
      </c>
      <c r="L80" s="197">
        <v>1.19</v>
      </c>
      <c r="M80" s="197">
        <v>0.16</v>
      </c>
      <c r="N80" s="198">
        <v>-65.13868830061746</v>
      </c>
      <c r="O80" s="198">
        <v>11</v>
      </c>
      <c r="P80" s="199">
        <v>-2.4414309230181539</v>
      </c>
      <c r="Q80" s="199">
        <v>1.2426866923625619</v>
      </c>
      <c r="R80" s="195" t="s">
        <v>497</v>
      </c>
      <c r="S80" s="195" t="s">
        <v>497</v>
      </c>
      <c r="T80" s="198">
        <v>5650</v>
      </c>
      <c r="U80" s="198">
        <v>790</v>
      </c>
    </row>
    <row r="81" spans="1:21" x14ac:dyDescent="0.25">
      <c r="A81" s="202" t="s">
        <v>652</v>
      </c>
      <c r="B81" s="203" t="s">
        <v>653</v>
      </c>
      <c r="C81" s="198">
        <v>180</v>
      </c>
      <c r="D81" s="198">
        <v>1.718</v>
      </c>
      <c r="E81" s="205">
        <v>-3.9592791225284716E-5</v>
      </c>
      <c r="F81" s="205">
        <v>2E-3</v>
      </c>
      <c r="G81" s="205">
        <v>-5.9850659361870839E-6</v>
      </c>
      <c r="H81" s="205">
        <v>3.6000000000000001E-5</v>
      </c>
      <c r="I81" s="205">
        <v>-9.0343999999999994E-2</v>
      </c>
      <c r="J81" s="197">
        <v>-166666.70000000001</v>
      </c>
      <c r="K81" s="197">
        <v>1000000</v>
      </c>
      <c r="L81" s="197">
        <v>4.8000000000000001E-2</v>
      </c>
      <c r="M81" s="197">
        <v>8.7999999999999995E-2</v>
      </c>
      <c r="N81" s="198">
        <v>-4.0227152695542528E-2</v>
      </c>
      <c r="O81" s="198">
        <v>2</v>
      </c>
      <c r="P81" s="199">
        <v>-3.8582329391062785E-2</v>
      </c>
      <c r="Q81" s="199">
        <v>0.23153499778238631</v>
      </c>
      <c r="R81" s="195" t="s">
        <v>497</v>
      </c>
      <c r="S81" s="195" t="s">
        <v>497</v>
      </c>
      <c r="T81" s="198">
        <v>-3.8582329391062785E-2</v>
      </c>
      <c r="U81" s="198">
        <v>0.23153499778238631</v>
      </c>
    </row>
    <row r="82" spans="1:21" x14ac:dyDescent="0.25">
      <c r="A82" s="200" t="s">
        <v>654</v>
      </c>
      <c r="B82" s="201" t="s">
        <v>655</v>
      </c>
      <c r="C82" s="195">
        <v>200.6</v>
      </c>
      <c r="D82" s="195">
        <v>2.0699999999999998</v>
      </c>
      <c r="E82" s="204">
        <v>1.63542762765306E-5</v>
      </c>
      <c r="F82" s="204">
        <v>2.2000000000000001E-3</v>
      </c>
      <c r="G82" s="204">
        <v>1.07877954169666E-5</v>
      </c>
      <c r="H82" s="204">
        <v>3.6999999999999998E-5</v>
      </c>
      <c r="I82" s="204">
        <v>4.6462999999999997E-2</v>
      </c>
      <c r="J82" s="194">
        <v>1111111</v>
      </c>
      <c r="K82" s="194">
        <v>45679010</v>
      </c>
      <c r="L82" s="194">
        <v>0.11</v>
      </c>
      <c r="M82" s="194">
        <v>0.11</v>
      </c>
      <c r="N82" s="195">
        <v>1.6616113801562301E-2</v>
      </c>
      <c r="O82" s="195">
        <v>2.35</v>
      </c>
      <c r="P82" s="196">
        <v>6.9542559854265185E-3</v>
      </c>
      <c r="Q82" s="196">
        <v>0.28589823933272751</v>
      </c>
      <c r="R82" s="195" t="s">
        <v>497</v>
      </c>
      <c r="S82" s="195" t="s">
        <v>497</v>
      </c>
      <c r="T82" s="195">
        <v>6.9542559854265185E-3</v>
      </c>
      <c r="U82" s="195">
        <v>0.28589823933272751</v>
      </c>
    </row>
    <row r="83" spans="1:21" x14ac:dyDescent="0.25">
      <c r="A83" s="202" t="s">
        <v>656</v>
      </c>
      <c r="B83" s="203" t="s">
        <v>657</v>
      </c>
      <c r="C83" s="198">
        <v>346</v>
      </c>
      <c r="D83" s="198">
        <v>5.12</v>
      </c>
      <c r="E83" s="205">
        <v>1.2233065754315616E-4</v>
      </c>
      <c r="F83" s="205">
        <v>1.8E-3</v>
      </c>
      <c r="G83" s="205">
        <v>2.2190616890238601E-5</v>
      </c>
      <c r="H83" s="205">
        <v>1.9000000000000001E-5</v>
      </c>
      <c r="I83" s="205">
        <v>1.9549E-2</v>
      </c>
      <c r="J83" s="197">
        <v>50000</v>
      </c>
      <c r="K83" s="197">
        <v>47500</v>
      </c>
      <c r="L83" s="197">
        <v>0.04</v>
      </c>
      <c r="M83" s="197">
        <v>0.14000000000000001</v>
      </c>
      <c r="N83" s="198">
        <v>0.12428059513167736</v>
      </c>
      <c r="O83" s="198">
        <v>1.8</v>
      </c>
      <c r="P83" s="199">
        <v>-0.14305149463725281</v>
      </c>
      <c r="Q83" s="199">
        <v>0.13782889653849803</v>
      </c>
      <c r="R83" s="195" t="s">
        <v>497</v>
      </c>
      <c r="S83" s="195" t="s">
        <v>497</v>
      </c>
      <c r="T83" s="198">
        <v>-0.14305149463725281</v>
      </c>
      <c r="U83" s="198">
        <v>0.13782889653849803</v>
      </c>
    </row>
    <row r="84" spans="1:21" x14ac:dyDescent="0.25">
      <c r="A84" s="200" t="s">
        <v>658</v>
      </c>
      <c r="B84" s="201" t="s">
        <v>659</v>
      </c>
      <c r="C84" s="195">
        <v>402</v>
      </c>
      <c r="D84" s="195">
        <v>3.16</v>
      </c>
      <c r="E84" s="204">
        <v>1.1952411789465299E-5</v>
      </c>
      <c r="F84" s="204">
        <v>1.6000000000000001E-3</v>
      </c>
      <c r="G84" s="204">
        <v>4.3363028738863101E-5</v>
      </c>
      <c r="H84" s="204">
        <v>2.0999999999999999E-5</v>
      </c>
      <c r="I84" s="204">
        <v>0.13270000000000001</v>
      </c>
      <c r="J84" s="194">
        <v>250000</v>
      </c>
      <c r="K84" s="194">
        <v>1312500</v>
      </c>
      <c r="L84" s="194">
        <v>0.02</v>
      </c>
      <c r="M84" s="194">
        <v>0.14000000000000001</v>
      </c>
      <c r="N84" s="195">
        <v>1.2143747239076101E-2</v>
      </c>
      <c r="O84" s="195">
        <v>1.62</v>
      </c>
      <c r="P84" s="196">
        <v>2.7953543736384031E-2</v>
      </c>
      <c r="Q84" s="196">
        <v>0.14682782129881142</v>
      </c>
      <c r="R84" s="195" t="s">
        <v>497</v>
      </c>
      <c r="S84" s="195" t="s">
        <v>497</v>
      </c>
      <c r="T84" s="195">
        <v>2.7953543736384031E-2</v>
      </c>
      <c r="U84" s="195">
        <v>0.14682782129881142</v>
      </c>
    </row>
    <row r="85" spans="1:21" x14ac:dyDescent="0.25">
      <c r="A85" s="200" t="s">
        <v>660</v>
      </c>
      <c r="B85" s="201" t="s">
        <v>661</v>
      </c>
      <c r="C85" s="195">
        <v>530</v>
      </c>
      <c r="D85" s="195">
        <v>1.4850000000000001</v>
      </c>
      <c r="E85" s="204">
        <v>8.0033368876844405E-4</v>
      </c>
      <c r="F85" s="204">
        <v>1.2999999999999999E-3</v>
      </c>
      <c r="G85" s="204">
        <v>1.2624300491581586E-4</v>
      </c>
      <c r="H85" s="204">
        <v>2.6999999999999999E-5</v>
      </c>
      <c r="I85" s="204">
        <v>1.1235999999999999E-2</v>
      </c>
      <c r="J85" s="194">
        <v>8849.5580000000009</v>
      </c>
      <c r="K85" s="194">
        <v>2114.4960000000001</v>
      </c>
      <c r="L85" s="194">
        <v>4.5999999999999999E-2</v>
      </c>
      <c r="M85" s="194">
        <v>9.8000000000000004E-2</v>
      </c>
      <c r="N85" s="195">
        <v>0.81346621971862798</v>
      </c>
      <c r="O85" s="195">
        <v>1.28</v>
      </c>
      <c r="P85" s="196">
        <v>0.81376333239811249</v>
      </c>
      <c r="Q85" s="196">
        <v>0.21461908117998585</v>
      </c>
      <c r="R85" s="195" t="s">
        <v>497</v>
      </c>
      <c r="S85" s="195" t="s">
        <v>497</v>
      </c>
      <c r="T85" s="195">
        <v>0.81376333239811249</v>
      </c>
      <c r="U85" s="195">
        <v>0.21461908117998585</v>
      </c>
    </row>
    <row r="86" spans="1:21" x14ac:dyDescent="0.25">
      <c r="A86" s="200" t="s">
        <v>662</v>
      </c>
      <c r="B86" s="201" t="s">
        <v>663</v>
      </c>
      <c r="C86" s="195">
        <v>224</v>
      </c>
      <c r="D86" s="195">
        <v>1.2729999999999999</v>
      </c>
      <c r="E86" s="204">
        <v>1.2683163183126499E-3</v>
      </c>
      <c r="F86" s="204">
        <v>4.8999999999999998E-3</v>
      </c>
      <c r="G86" s="204">
        <v>1.8405670062149326E-4</v>
      </c>
      <c r="H86" s="204">
        <v>4.6999999999999997E-5</v>
      </c>
      <c r="I86" s="204">
        <v>4.4563999999999999E-2</v>
      </c>
      <c r="J86" s="194">
        <v>6097.5609999999997</v>
      </c>
      <c r="K86" s="194">
        <v>1747.472</v>
      </c>
      <c r="L86" s="194">
        <v>0.05</v>
      </c>
      <c r="M86" s="194">
        <v>0.31</v>
      </c>
      <c r="N86" s="195">
        <v>1.28942983203886</v>
      </c>
      <c r="O86" s="195">
        <v>4.8</v>
      </c>
      <c r="P86" s="196">
        <v>1.1863965464311388</v>
      </c>
      <c r="Q86" s="196">
        <v>0.5381497245437169</v>
      </c>
      <c r="R86" s="195" t="s">
        <v>497</v>
      </c>
      <c r="S86" s="195" t="s">
        <v>497</v>
      </c>
      <c r="T86" s="195">
        <v>1.1863965464311388</v>
      </c>
      <c r="U86" s="195">
        <v>0.5381497245437169</v>
      </c>
    </row>
    <row r="87" spans="1:21" x14ac:dyDescent="0.25">
      <c r="A87" s="202" t="s">
        <v>664</v>
      </c>
      <c r="B87" s="203" t="s">
        <v>665</v>
      </c>
      <c r="C87" s="198">
        <v>159.9</v>
      </c>
      <c r="D87" s="198">
        <v>1.9690000000000001</v>
      </c>
      <c r="E87" s="205">
        <v>6.2004785169460686E-4</v>
      </c>
      <c r="F87" s="205">
        <v>3.2000000000000002E-3</v>
      </c>
      <c r="G87" s="205">
        <v>-6.4271912615043725E-5</v>
      </c>
      <c r="H87" s="205">
        <v>3.8999999999999999E-5</v>
      </c>
      <c r="I87" s="205">
        <v>0.18173</v>
      </c>
      <c r="J87" s="197">
        <v>-17857.14</v>
      </c>
      <c r="K87" s="197">
        <v>12436.22</v>
      </c>
      <c r="L87" s="197">
        <v>-7.0000000000000007E-2</v>
      </c>
      <c r="M87" s="197">
        <v>0.12</v>
      </c>
      <c r="N87" s="198">
        <v>0.62977465222210249</v>
      </c>
      <c r="O87" s="198">
        <v>3.2</v>
      </c>
      <c r="P87" s="199">
        <v>-0.41433668424117576</v>
      </c>
      <c r="Q87" s="199">
        <v>0.29378555970961173</v>
      </c>
      <c r="R87" s="195" t="s">
        <v>497</v>
      </c>
      <c r="S87" s="195" t="s">
        <v>497</v>
      </c>
      <c r="T87" s="198">
        <v>-0.41433668424117576</v>
      </c>
      <c r="U87" s="198">
        <v>0.29378555970961173</v>
      </c>
    </row>
    <row r="88" spans="1:21" x14ac:dyDescent="0.25">
      <c r="A88" s="200" t="s">
        <v>666</v>
      </c>
      <c r="B88" s="201" t="s">
        <v>667</v>
      </c>
      <c r="C88" s="195">
        <v>452</v>
      </c>
      <c r="D88" s="195">
        <v>4.3600000000000003</v>
      </c>
      <c r="E88" s="204">
        <v>2.7208729036120899E-5</v>
      </c>
      <c r="F88" s="204">
        <v>1.1000000000000001E-3</v>
      </c>
      <c r="G88" s="204">
        <v>6.5808358453711699E-7</v>
      </c>
      <c r="H88" s="204">
        <v>1.7E-5</v>
      </c>
      <c r="I88" s="204">
        <v>2.2012E-2</v>
      </c>
      <c r="J88" s="194">
        <v>166666.70000000001</v>
      </c>
      <c r="K88" s="194">
        <v>472222.2</v>
      </c>
      <c r="L88" s="194">
        <v>0.03</v>
      </c>
      <c r="M88" s="194">
        <v>0.1</v>
      </c>
      <c r="N88" s="195">
        <v>2.7644500076553599E-2</v>
      </c>
      <c r="O88" s="195">
        <v>1.1599999999999999</v>
      </c>
      <c r="P88" s="196">
        <v>4.2422653936028447E-2</v>
      </c>
      <c r="Q88" s="196">
        <v>0.12029806095791618</v>
      </c>
      <c r="R88" s="195" t="s">
        <v>497</v>
      </c>
      <c r="S88" s="195" t="s">
        <v>497</v>
      </c>
      <c r="T88" s="195">
        <v>4.2422653936028447E-2</v>
      </c>
      <c r="U88" s="195">
        <v>0.12029806095791618</v>
      </c>
    </row>
    <row r="89" spans="1:21" x14ac:dyDescent="0.25">
      <c r="A89" s="200" t="s">
        <v>668</v>
      </c>
      <c r="B89" s="201" t="s">
        <v>669</v>
      </c>
      <c r="C89" s="195">
        <v>244</v>
      </c>
      <c r="D89" s="195">
        <v>1.3240000000000001</v>
      </c>
      <c r="E89" s="204">
        <v>1.1939887881229946E-3</v>
      </c>
      <c r="F89" s="204">
        <v>6.7000000000000002E-3</v>
      </c>
      <c r="G89" s="204">
        <v>1.4439197445459406E-4</v>
      </c>
      <c r="H89" s="204">
        <v>5.5000000000000002E-5</v>
      </c>
      <c r="I89" s="204">
        <v>0.25494</v>
      </c>
      <c r="J89" s="194">
        <v>6802.7209999999995</v>
      </c>
      <c r="K89" s="194">
        <v>2545.2359999999999</v>
      </c>
      <c r="L89" s="194">
        <v>0.06</v>
      </c>
      <c r="M89" s="194">
        <v>0.25</v>
      </c>
      <c r="N89" s="195">
        <v>1.212371399938422</v>
      </c>
      <c r="O89" s="195">
        <v>6.4</v>
      </c>
      <c r="P89" s="196">
        <v>0.93074327759502462</v>
      </c>
      <c r="Q89" s="196">
        <v>0.46063903017055707</v>
      </c>
      <c r="R89" s="195" t="s">
        <v>497</v>
      </c>
      <c r="S89" s="195" t="s">
        <v>497</v>
      </c>
      <c r="T89" s="195">
        <v>0.93074327759502462</v>
      </c>
      <c r="U89" s="195">
        <v>0.46063903017055707</v>
      </c>
    </row>
    <row r="90" spans="1:21" x14ac:dyDescent="0.25">
      <c r="A90" s="200" t="s">
        <v>670</v>
      </c>
      <c r="B90" s="201" t="s">
        <v>671</v>
      </c>
      <c r="C90" s="195">
        <v>346</v>
      </c>
      <c r="D90" s="195">
        <v>1.554</v>
      </c>
      <c r="E90" s="204">
        <v>3.2650845405883999E-4</v>
      </c>
      <c r="F90" s="204">
        <v>1.9E-3</v>
      </c>
      <c r="G90" s="204">
        <v>7.8970926405075303E-5</v>
      </c>
      <c r="H90" s="204">
        <v>3.3000000000000003E-5</v>
      </c>
      <c r="I90" s="204">
        <v>8.9826000000000003E-2</v>
      </c>
      <c r="J90" s="194">
        <v>13888.89</v>
      </c>
      <c r="K90" s="194">
        <v>6365.741</v>
      </c>
      <c r="L90" s="194">
        <v>0.03</v>
      </c>
      <c r="M90" s="194">
        <v>0.11</v>
      </c>
      <c r="N90" s="195">
        <v>0.33178742143733903</v>
      </c>
      <c r="O90" s="195">
        <v>1.9</v>
      </c>
      <c r="P90" s="196">
        <v>0.50905919977849567</v>
      </c>
      <c r="Q90" s="196">
        <v>0.24219554155907935</v>
      </c>
      <c r="R90" s="195" t="s">
        <v>497</v>
      </c>
      <c r="S90" s="195" t="s">
        <v>497</v>
      </c>
      <c r="T90" s="195">
        <v>0.50905919977849567</v>
      </c>
      <c r="U90" s="195">
        <v>0.24219554155907935</v>
      </c>
    </row>
    <row r="91" spans="1:21" x14ac:dyDescent="0.25">
      <c r="A91" s="200" t="s">
        <v>672</v>
      </c>
      <c r="B91" s="201" t="s">
        <v>673</v>
      </c>
      <c r="C91" s="195">
        <v>365</v>
      </c>
      <c r="D91" s="195">
        <v>1.28</v>
      </c>
      <c r="E91" s="204">
        <v>1.6443795175917701E-3</v>
      </c>
      <c r="F91" s="204">
        <v>3.7000000000000002E-3</v>
      </c>
      <c r="G91" s="204">
        <v>1.325725487875129E-4</v>
      </c>
      <c r="H91" s="204">
        <v>4.0000000000000003E-5</v>
      </c>
      <c r="I91" s="204">
        <v>0.26428000000000001</v>
      </c>
      <c r="J91" s="194">
        <v>8849.5580000000009</v>
      </c>
      <c r="K91" s="194">
        <v>3132.587</v>
      </c>
      <c r="L91" s="194">
        <v>0.09</v>
      </c>
      <c r="M91" s="194">
        <v>0.16</v>
      </c>
      <c r="N91" s="195">
        <v>1.67206806557918</v>
      </c>
      <c r="O91" s="195">
        <v>3.6</v>
      </c>
      <c r="P91" s="196">
        <v>0.85456091425494951</v>
      </c>
      <c r="Q91" s="196">
        <v>0.33691130679076842</v>
      </c>
      <c r="R91" s="195" t="s">
        <v>497</v>
      </c>
      <c r="S91" s="195" t="s">
        <v>497</v>
      </c>
      <c r="T91" s="195">
        <v>0.85456091425494951</v>
      </c>
      <c r="U91" s="195">
        <v>0.33691130679076842</v>
      </c>
    </row>
    <row r="92" spans="1:21" x14ac:dyDescent="0.25">
      <c r="A92" s="202" t="s">
        <v>674</v>
      </c>
      <c r="B92" s="203" t="s">
        <v>675</v>
      </c>
      <c r="C92" s="198">
        <v>336</v>
      </c>
      <c r="D92" s="198">
        <v>5.65</v>
      </c>
      <c r="E92" s="205">
        <v>4.534775697886138E-5</v>
      </c>
      <c r="F92" s="205">
        <v>1.5E-3</v>
      </c>
      <c r="G92" s="205">
        <v>-1.0968029570124216E-5</v>
      </c>
      <c r="H92" s="205">
        <v>2.0999999999999999E-5</v>
      </c>
      <c r="I92" s="205">
        <v>5.7164E-3</v>
      </c>
      <c r="J92" s="197">
        <v>-100000</v>
      </c>
      <c r="K92" s="197">
        <v>210000</v>
      </c>
      <c r="L92" s="197">
        <v>-0.03</v>
      </c>
      <c r="M92" s="197">
        <v>0.12</v>
      </c>
      <c r="N92" s="198">
        <v>4.6072368605937469E-2</v>
      </c>
      <c r="O92" s="198">
        <v>1.48</v>
      </c>
      <c r="P92" s="199">
        <v>-7.0704849118023105E-2</v>
      </c>
      <c r="Q92" s="199">
        <v>0.14880695727373733</v>
      </c>
      <c r="R92" s="195" t="s">
        <v>497</v>
      </c>
      <c r="S92" s="195" t="s">
        <v>497</v>
      </c>
      <c r="T92" s="198">
        <v>-7.0704849118023105E-2</v>
      </c>
      <c r="U92" s="198">
        <v>0.14880695727373733</v>
      </c>
    </row>
    <row r="93" spans="1:21" x14ac:dyDescent="0.25">
      <c r="A93" s="200" t="s">
        <v>676</v>
      </c>
      <c r="B93" s="201" t="s">
        <v>677</v>
      </c>
      <c r="C93" s="195">
        <v>321.60000000000002</v>
      </c>
      <c r="D93" s="195">
        <v>4.26</v>
      </c>
      <c r="E93" s="204">
        <v>3.2701681459163336E-4</v>
      </c>
      <c r="F93" s="204">
        <v>1.6000000000000001E-3</v>
      </c>
      <c r="G93" s="204">
        <v>2.966020536065983E-5</v>
      </c>
      <c r="H93" s="204">
        <v>2.6999999999999999E-5</v>
      </c>
      <c r="I93" s="204">
        <v>0.16600999999999999</v>
      </c>
      <c r="J93" s="194">
        <v>32258.06</v>
      </c>
      <c r="K93" s="194">
        <v>28095.73</v>
      </c>
      <c r="L93" s="194">
        <v>0.08</v>
      </c>
      <c r="M93" s="194">
        <v>0.11</v>
      </c>
      <c r="N93" s="195">
        <v>0.33219543433819976</v>
      </c>
      <c r="O93" s="195">
        <v>1.66</v>
      </c>
      <c r="P93" s="196">
        <v>0.1911991329926585</v>
      </c>
      <c r="Q93" s="196">
        <v>0.16886129844035572</v>
      </c>
      <c r="R93" s="195" t="s">
        <v>497</v>
      </c>
      <c r="S93" s="195" t="s">
        <v>497</v>
      </c>
      <c r="T93" s="195">
        <v>0.1911991329926585</v>
      </c>
      <c r="U93" s="195">
        <v>0.16886129844035572</v>
      </c>
    </row>
    <row r="94" spans="1:21" x14ac:dyDescent="0.25">
      <c r="A94" s="200" t="s">
        <v>678</v>
      </c>
      <c r="B94" s="201" t="s">
        <v>679</v>
      </c>
      <c r="C94" s="195">
        <v>210</v>
      </c>
      <c r="D94" s="195">
        <v>1.06</v>
      </c>
      <c r="E94" s="204">
        <v>0.28209540127260846</v>
      </c>
      <c r="F94" s="204">
        <v>0.2</v>
      </c>
      <c r="G94" s="204">
        <v>4.4497153661477995E-3</v>
      </c>
      <c r="H94" s="204">
        <v>1.9E-3</v>
      </c>
      <c r="I94" s="204">
        <v>0.89139000000000002</v>
      </c>
      <c r="J94" s="194">
        <v>106.383</v>
      </c>
      <c r="K94" s="194">
        <v>21.502939999999999</v>
      </c>
      <c r="L94" s="194">
        <v>0.46</v>
      </c>
      <c r="M94" s="194">
        <v>0.13</v>
      </c>
      <c r="N94" s="195">
        <v>252.47220899062307</v>
      </c>
      <c r="O94" s="195">
        <v>98</v>
      </c>
      <c r="P94" s="196">
        <v>28.621077538359643</v>
      </c>
      <c r="Q94" s="196">
        <v>11.553489251138886</v>
      </c>
      <c r="R94" s="195" t="s">
        <v>497</v>
      </c>
      <c r="S94" s="195" t="s">
        <v>497</v>
      </c>
      <c r="T94" s="195">
        <v>28.621077538359643</v>
      </c>
      <c r="U94" s="195">
        <v>11.553489251138886</v>
      </c>
    </row>
    <row r="95" spans="1:21" x14ac:dyDescent="0.25">
      <c r="A95" s="202" t="s">
        <v>680</v>
      </c>
      <c r="B95" s="203" t="s">
        <v>681</v>
      </c>
      <c r="C95" s="198">
        <v>250</v>
      </c>
      <c r="D95" s="198">
        <v>3.45</v>
      </c>
      <c r="E95" s="205">
        <v>1.6893593379716058E-4</v>
      </c>
      <c r="F95" s="205">
        <v>2.2000000000000001E-3</v>
      </c>
      <c r="G95" s="205">
        <v>-2.042983424965783E-5</v>
      </c>
      <c r="H95" s="205">
        <v>3.1999999999999999E-5</v>
      </c>
      <c r="I95" s="205">
        <v>0.10734</v>
      </c>
      <c r="J95" s="197">
        <v>-55555.56</v>
      </c>
      <c r="K95" s="197">
        <v>98765.43</v>
      </c>
      <c r="L95" s="197">
        <v>-0.06</v>
      </c>
      <c r="M95" s="197">
        <v>0.11</v>
      </c>
      <c r="N95" s="198">
        <v>0.1716247556302932</v>
      </c>
      <c r="O95" s="198">
        <v>2.2370000000000001</v>
      </c>
      <c r="P95" s="199">
        <v>-0.1317005185593772</v>
      </c>
      <c r="Q95" s="199">
        <v>0.23469910884697986</v>
      </c>
      <c r="R95" s="195" t="s">
        <v>497</v>
      </c>
      <c r="S95" s="195" t="s">
        <v>497</v>
      </c>
      <c r="T95" s="198">
        <v>-0.1317005185593772</v>
      </c>
      <c r="U95" s="198">
        <v>0.23469910884697986</v>
      </c>
    </row>
    <row r="96" spans="1:21" x14ac:dyDescent="0.25">
      <c r="A96" s="202" t="s">
        <v>682</v>
      </c>
      <c r="B96" s="203" t="s">
        <v>683</v>
      </c>
      <c r="C96" s="198">
        <v>246.8</v>
      </c>
      <c r="D96" s="198">
        <v>3.44</v>
      </c>
      <c r="E96" s="205">
        <v>-1.4766385035486348E-4</v>
      </c>
      <c r="F96" s="205">
        <v>1.9E-3</v>
      </c>
      <c r="G96" s="205">
        <v>-3.5714698698008362E-5</v>
      </c>
      <c r="H96" s="205">
        <v>2.9E-5</v>
      </c>
      <c r="I96" s="205">
        <v>8.8613999999999998E-2</v>
      </c>
      <c r="J96" s="197">
        <v>-28571.43</v>
      </c>
      <c r="K96" s="197">
        <v>23673.47</v>
      </c>
      <c r="L96" s="197">
        <v>0.03</v>
      </c>
      <c r="M96" s="197">
        <v>0.11</v>
      </c>
      <c r="N96" s="198">
        <v>-0.15003784987009233</v>
      </c>
      <c r="O96" s="198">
        <v>1.92</v>
      </c>
      <c r="P96" s="199">
        <v>-0.2302358516232039</v>
      </c>
      <c r="Q96" s="199">
        <v>0.19336780185152508</v>
      </c>
      <c r="R96" s="195" t="s">
        <v>497</v>
      </c>
      <c r="S96" s="195" t="s">
        <v>497</v>
      </c>
      <c r="T96" s="198">
        <v>-0.2302358516232039</v>
      </c>
      <c r="U96" s="198">
        <v>0.19336780185152508</v>
      </c>
    </row>
    <row r="97" spans="1:21" x14ac:dyDescent="0.25">
      <c r="A97" s="202" t="s">
        <v>684</v>
      </c>
      <c r="B97" s="203" t="s">
        <v>685</v>
      </c>
      <c r="C97" s="198">
        <v>357</v>
      </c>
      <c r="D97" s="198">
        <v>3.34</v>
      </c>
      <c r="E97" s="205">
        <v>-1.1655527601612807E-4</v>
      </c>
      <c r="F97" s="205">
        <v>1.6999999999999999E-3</v>
      </c>
      <c r="G97" s="205">
        <v>-1.6914376353760474E-5</v>
      </c>
      <c r="H97" s="205">
        <v>2.0000000000000002E-5</v>
      </c>
      <c r="I97" s="205">
        <v>9.5890999999999997E-3</v>
      </c>
      <c r="J97" s="197">
        <v>-58823.53</v>
      </c>
      <c r="K97" s="197">
        <v>69204.149999999994</v>
      </c>
      <c r="L97" s="197">
        <v>0.05</v>
      </c>
      <c r="M97" s="197">
        <v>0.12</v>
      </c>
      <c r="N97" s="198">
        <v>-0.11842729907057005</v>
      </c>
      <c r="O97" s="198">
        <v>1.74</v>
      </c>
      <c r="P97" s="199">
        <v>-0.1090379977661758</v>
      </c>
      <c r="Q97" s="199">
        <v>0.12936848292609743</v>
      </c>
      <c r="R97" s="195" t="s">
        <v>497</v>
      </c>
      <c r="S97" s="195" t="s">
        <v>497</v>
      </c>
      <c r="T97" s="198">
        <v>-0.1090379977661758</v>
      </c>
      <c r="U97" s="198">
        <v>0.12936848292609743</v>
      </c>
    </row>
    <row r="98" spans="1:21" x14ac:dyDescent="0.25">
      <c r="A98" s="200" t="s">
        <v>686</v>
      </c>
      <c r="B98" s="201" t="s">
        <v>687</v>
      </c>
      <c r="C98" s="195">
        <v>570</v>
      </c>
      <c r="D98" s="195">
        <v>1.95</v>
      </c>
      <c r="E98" s="204">
        <v>9.0643974022427152</v>
      </c>
      <c r="F98" s="204">
        <v>0.11</v>
      </c>
      <c r="G98" s="204">
        <v>0.41469596671331987</v>
      </c>
      <c r="H98" s="204">
        <v>5.3E-3</v>
      </c>
      <c r="I98" s="204">
        <v>0.63548000000000004</v>
      </c>
      <c r="J98" s="194">
        <v>2.349072</v>
      </c>
      <c r="K98" s="194">
        <v>2.924614E-2</v>
      </c>
      <c r="L98" s="194">
        <v>0.15859999999999999</v>
      </c>
      <c r="M98" s="194">
        <v>1.6999999999999999E-3</v>
      </c>
      <c r="N98" s="195">
        <v>2345.9529455755323</v>
      </c>
      <c r="O98" s="195">
        <v>11</v>
      </c>
      <c r="P98" s="196">
        <v>2236.3554778079574</v>
      </c>
      <c r="Q98" s="196">
        <v>30.890696211466476</v>
      </c>
      <c r="R98" s="195">
        <v>2437</v>
      </c>
      <c r="S98" s="195">
        <v>18</v>
      </c>
      <c r="T98" s="195">
        <v>2437</v>
      </c>
      <c r="U98" s="195">
        <v>18</v>
      </c>
    </row>
    <row r="99" spans="1:21" x14ac:dyDescent="0.25">
      <c r="A99" s="200" t="s">
        <v>688</v>
      </c>
      <c r="B99" s="201" t="s">
        <v>689</v>
      </c>
      <c r="C99" s="195">
        <v>1150</v>
      </c>
      <c r="D99" s="195">
        <v>35.1</v>
      </c>
      <c r="E99" s="204">
        <v>8.6155316619265482E-2</v>
      </c>
      <c r="F99" s="204">
        <v>3.5999999999999999E-3</v>
      </c>
      <c r="G99" s="204">
        <v>1.275792543601062E-2</v>
      </c>
      <c r="H99" s="204">
        <v>2.9E-4</v>
      </c>
      <c r="I99" s="204">
        <v>0.10242999999999999</v>
      </c>
      <c r="J99" s="194">
        <v>78.247259999999997</v>
      </c>
      <c r="K99" s="194">
        <v>1.7755639999999999</v>
      </c>
      <c r="L99" s="194">
        <v>4.9000000000000002E-2</v>
      </c>
      <c r="M99" s="194">
        <v>2.2000000000000001E-3</v>
      </c>
      <c r="N99" s="195">
        <v>83.96670401887576</v>
      </c>
      <c r="O99" s="195">
        <v>3.4</v>
      </c>
      <c r="P99" s="196">
        <v>81.722667067865729</v>
      </c>
      <c r="Q99" s="196">
        <v>1.8606780962306328</v>
      </c>
      <c r="R99" s="195">
        <v>126</v>
      </c>
      <c r="S99" s="195">
        <v>93</v>
      </c>
      <c r="T99" s="195">
        <v>81.722667067865729</v>
      </c>
      <c r="U99" s="195">
        <v>1.8606780962306328</v>
      </c>
    </row>
    <row r="100" spans="1:21" x14ac:dyDescent="0.25">
      <c r="A100" s="200" t="s">
        <v>690</v>
      </c>
      <c r="B100" s="201" t="s">
        <v>691</v>
      </c>
      <c r="C100" s="195">
        <v>173.4</v>
      </c>
      <c r="D100" s="195">
        <v>3.12</v>
      </c>
      <c r="E100" s="204">
        <v>3.0511492707591202E-2</v>
      </c>
      <c r="F100" s="204">
        <v>5.5999999999999999E-3</v>
      </c>
      <c r="G100" s="204">
        <v>3.3543901671364562E-3</v>
      </c>
      <c r="H100" s="204">
        <v>2.2000000000000001E-4</v>
      </c>
      <c r="I100" s="204">
        <v>8.5364999999999996E-2</v>
      </c>
      <c r="J100" s="194">
        <v>290.6977</v>
      </c>
      <c r="K100" s="194">
        <v>18.59113</v>
      </c>
      <c r="L100" s="194">
        <v>6.6000000000000003E-2</v>
      </c>
      <c r="M100" s="194">
        <v>1.4999999999999999E-2</v>
      </c>
      <c r="N100" s="195">
        <v>30.536219294753337</v>
      </c>
      <c r="O100" s="195">
        <v>5.5</v>
      </c>
      <c r="P100" s="196">
        <v>21.587601933910392</v>
      </c>
      <c r="Q100" s="196">
        <v>1.4423051053273259</v>
      </c>
      <c r="R100" s="195" t="s">
        <v>497</v>
      </c>
      <c r="S100" s="195" t="s">
        <v>497</v>
      </c>
      <c r="T100" s="195">
        <v>21.587601933910392</v>
      </c>
      <c r="U100" s="195">
        <v>1.4423051053273259</v>
      </c>
    </row>
    <row r="101" spans="1:21" x14ac:dyDescent="0.25">
      <c r="A101" s="200" t="s">
        <v>692</v>
      </c>
      <c r="B101" s="201" t="s">
        <v>693</v>
      </c>
      <c r="C101" s="195">
        <v>133.9</v>
      </c>
      <c r="D101" s="195">
        <v>1.4910000000000001</v>
      </c>
      <c r="E101" s="204">
        <v>5.9060296390126703E-6</v>
      </c>
      <c r="F101" s="204">
        <v>3.3999999999999998E-3</v>
      </c>
      <c r="G101" s="204">
        <v>4.2853835994765998E-5</v>
      </c>
      <c r="H101" s="204">
        <v>5.5000000000000002E-5</v>
      </c>
      <c r="I101" s="204">
        <v>2.8409E-2</v>
      </c>
      <c r="J101" s="194">
        <v>250000</v>
      </c>
      <c r="K101" s="194">
        <v>3437500</v>
      </c>
      <c r="L101" s="194">
        <v>0.01</v>
      </c>
      <c r="M101" s="194">
        <v>9.0999999999999998E-2</v>
      </c>
      <c r="N101" s="195">
        <v>6.0005558340616204E-3</v>
      </c>
      <c r="O101" s="195">
        <v>3.4</v>
      </c>
      <c r="P101" s="196">
        <v>2.7625296875243253E-2</v>
      </c>
      <c r="Q101" s="196">
        <v>0.37985901864649585</v>
      </c>
      <c r="R101" s="195" t="s">
        <v>497</v>
      </c>
      <c r="S101" s="195" t="s">
        <v>497</v>
      </c>
      <c r="T101" s="195">
        <v>2.7625296875243253E-2</v>
      </c>
      <c r="U101" s="195">
        <v>0.37985901864649585</v>
      </c>
    </row>
    <row r="102" spans="1:21" x14ac:dyDescent="0.25">
      <c r="A102" s="202" t="s">
        <v>694</v>
      </c>
      <c r="B102" s="203" t="s">
        <v>695</v>
      </c>
      <c r="C102" s="198">
        <v>167</v>
      </c>
      <c r="D102" s="198">
        <v>1.861</v>
      </c>
      <c r="E102" s="205">
        <v>-1.8574180276512101E-2</v>
      </c>
      <c r="F102" s="205">
        <v>8.5000000000000006E-2</v>
      </c>
      <c r="G102" s="205">
        <v>-1.5799912507163949E-4</v>
      </c>
      <c r="H102" s="205">
        <v>7.7999999999999999E-4</v>
      </c>
      <c r="I102" s="205">
        <v>0.83040999999999998</v>
      </c>
      <c r="J102" s="197">
        <v>172.41380000000001</v>
      </c>
      <c r="K102" s="197">
        <v>23.186679999999999</v>
      </c>
      <c r="L102" s="197">
        <v>0.85299999999999998</v>
      </c>
      <c r="M102" s="197">
        <v>9.4E-2</v>
      </c>
      <c r="N102" s="198">
        <v>-19.048866243515612</v>
      </c>
      <c r="O102" s="198">
        <v>51</v>
      </c>
      <c r="P102" s="199">
        <v>-1.0186082723504022</v>
      </c>
      <c r="Q102" s="199">
        <v>4.5032262951528557</v>
      </c>
      <c r="R102" s="195" t="s">
        <v>497</v>
      </c>
      <c r="S102" s="195" t="s">
        <v>497</v>
      </c>
      <c r="T102" s="198">
        <v>4100</v>
      </c>
      <c r="U102" s="198">
        <v>1100</v>
      </c>
    </row>
    <row r="103" spans="1:21" x14ac:dyDescent="0.25">
      <c r="A103" s="202" t="s">
        <v>696</v>
      </c>
      <c r="B103" s="203" t="s">
        <v>697</v>
      </c>
      <c r="C103" s="198">
        <v>199</v>
      </c>
      <c r="D103" s="198">
        <v>1.571</v>
      </c>
      <c r="E103" s="205">
        <v>-4.4441102790935774E-5</v>
      </c>
      <c r="F103" s="205">
        <v>3.3E-3</v>
      </c>
      <c r="G103" s="205">
        <v>-8.0615563262664836E-6</v>
      </c>
      <c r="H103" s="205">
        <v>4.6E-5</v>
      </c>
      <c r="I103" s="205">
        <v>2.4427000000000001E-2</v>
      </c>
      <c r="J103" s="197">
        <v>-125000</v>
      </c>
      <c r="K103" s="197">
        <v>718750</v>
      </c>
      <c r="L103" s="197">
        <v>0.04</v>
      </c>
      <c r="M103" s="197">
        <v>0.14000000000000001</v>
      </c>
      <c r="N103" s="198">
        <v>-4.515325407768344E-2</v>
      </c>
      <c r="O103" s="198">
        <v>3.2</v>
      </c>
      <c r="P103" s="199">
        <v>-5.196834050458083E-2</v>
      </c>
      <c r="Q103" s="199">
        <v>0.2989600984304156</v>
      </c>
      <c r="R103" s="195" t="s">
        <v>497</v>
      </c>
      <c r="S103" s="195" t="s">
        <v>497</v>
      </c>
      <c r="T103" s="198">
        <v>-5.196834050458083E-2</v>
      </c>
      <c r="U103" s="198">
        <v>0.2989600984304156</v>
      </c>
    </row>
    <row r="104" spans="1:21" x14ac:dyDescent="0.25">
      <c r="A104" s="200" t="s">
        <v>698</v>
      </c>
      <c r="B104" s="201" t="s">
        <v>699</v>
      </c>
      <c r="C104" s="195">
        <v>183</v>
      </c>
      <c r="D104" s="195">
        <v>1.7010000000000001</v>
      </c>
      <c r="E104" s="204">
        <v>2.4366679026205528E-4</v>
      </c>
      <c r="F104" s="204">
        <v>2.8999999999999998E-3</v>
      </c>
      <c r="G104" s="204">
        <v>2.9467218875867118E-5</v>
      </c>
      <c r="H104" s="204">
        <v>5.1E-5</v>
      </c>
      <c r="I104" s="204">
        <v>9.2491000000000004E-2</v>
      </c>
      <c r="J104" s="194">
        <v>33333.33</v>
      </c>
      <c r="K104" s="194">
        <v>56666.67</v>
      </c>
      <c r="L104" s="194">
        <v>0.06</v>
      </c>
      <c r="M104" s="194">
        <v>0.11</v>
      </c>
      <c r="N104" s="195">
        <v>0.24753579713623591</v>
      </c>
      <c r="O104" s="195">
        <v>2.9</v>
      </c>
      <c r="P104" s="196">
        <v>0.1899550989580448</v>
      </c>
      <c r="Q104" s="196">
        <v>0.32405386747846626</v>
      </c>
      <c r="R104" s="195" t="s">
        <v>497</v>
      </c>
      <c r="S104" s="195" t="s">
        <v>497</v>
      </c>
      <c r="T104" s="195">
        <v>0.1899550989580448</v>
      </c>
      <c r="U104" s="195">
        <v>0.32405386747846626</v>
      </c>
    </row>
    <row r="105" spans="1:21" x14ac:dyDescent="0.25">
      <c r="A105" s="200" t="s">
        <v>700</v>
      </c>
      <c r="B105" s="201" t="s">
        <v>701</v>
      </c>
      <c r="C105" s="195">
        <v>601</v>
      </c>
      <c r="D105" s="195">
        <v>3.65</v>
      </c>
      <c r="E105" s="204">
        <v>9.2831373396072504E-4</v>
      </c>
      <c r="F105" s="204">
        <v>2E-3</v>
      </c>
      <c r="G105" s="204">
        <v>8.4197431935661982E-5</v>
      </c>
      <c r="H105" s="204">
        <v>2.1999999999999999E-5</v>
      </c>
      <c r="I105" s="204">
        <v>0.13568</v>
      </c>
      <c r="J105" s="194">
        <v>11363.64</v>
      </c>
      <c r="K105" s="194">
        <v>2840.9090000000001</v>
      </c>
      <c r="L105" s="194">
        <v>0.08</v>
      </c>
      <c r="M105" s="194">
        <v>0.24</v>
      </c>
      <c r="N105" s="195">
        <v>0.94273113258213581</v>
      </c>
      <c r="O105" s="195">
        <v>2</v>
      </c>
      <c r="P105" s="196">
        <v>0.54274867062639187</v>
      </c>
      <c r="Q105" s="196">
        <v>0.22010135900306546</v>
      </c>
      <c r="R105" s="195" t="s">
        <v>497</v>
      </c>
      <c r="S105" s="195" t="s">
        <v>497</v>
      </c>
      <c r="T105" s="195">
        <v>0.54274867062639187</v>
      </c>
      <c r="U105" s="195">
        <v>0.22010135900306546</v>
      </c>
    </row>
    <row r="106" spans="1:21" x14ac:dyDescent="0.25">
      <c r="A106" s="200" t="s">
        <v>702</v>
      </c>
      <c r="B106" s="201" t="s">
        <v>703</v>
      </c>
      <c r="C106" s="195">
        <v>280</v>
      </c>
      <c r="D106" s="195">
        <v>1.5649999999999999</v>
      </c>
      <c r="E106" s="204">
        <v>2.1956900424673317E-4</v>
      </c>
      <c r="F106" s="204">
        <v>1.8E-3</v>
      </c>
      <c r="G106" s="204">
        <v>1.1461733039785926E-5</v>
      </c>
      <c r="H106" s="204">
        <v>2.9E-5</v>
      </c>
      <c r="I106" s="204">
        <v>0.15728</v>
      </c>
      <c r="J106" s="194">
        <v>76923.08</v>
      </c>
      <c r="K106" s="194">
        <v>171597.6</v>
      </c>
      <c r="L106" s="194">
        <v>0.13900000000000001</v>
      </c>
      <c r="M106" s="194">
        <v>9.2999999999999999E-2</v>
      </c>
      <c r="N106" s="195">
        <v>0.22305806705706901</v>
      </c>
      <c r="O106" s="195">
        <v>1.8</v>
      </c>
      <c r="P106" s="196">
        <v>7.388665498488925E-2</v>
      </c>
      <c r="Q106" s="196">
        <v>0.16512180001528751</v>
      </c>
      <c r="R106" s="195" t="s">
        <v>497</v>
      </c>
      <c r="S106" s="195" t="s">
        <v>497</v>
      </c>
      <c r="T106" s="195">
        <v>7.388665498488925E-2</v>
      </c>
      <c r="U106" s="195">
        <v>0.16512180001528751</v>
      </c>
    </row>
    <row r="107" spans="1:21" x14ac:dyDescent="0.25">
      <c r="A107" s="200" t="s">
        <v>704</v>
      </c>
      <c r="B107" s="201" t="s">
        <v>705</v>
      </c>
      <c r="C107" s="195">
        <v>554</v>
      </c>
      <c r="D107" s="195">
        <v>1.337</v>
      </c>
      <c r="E107" s="204">
        <v>2.4504180039841083E-5</v>
      </c>
      <c r="F107" s="204">
        <v>1.2999999999999999E-3</v>
      </c>
      <c r="G107" s="204">
        <v>1.7780101321918096E-5</v>
      </c>
      <c r="H107" s="204">
        <v>2.0000000000000002E-5</v>
      </c>
      <c r="I107" s="204">
        <v>8.5362999999999994E-2</v>
      </c>
      <c r="J107" s="194">
        <v>58823.53</v>
      </c>
      <c r="K107" s="194">
        <v>69204.149999999994</v>
      </c>
      <c r="L107" s="194">
        <v>0.01</v>
      </c>
      <c r="M107" s="194">
        <v>0.12</v>
      </c>
      <c r="N107" s="195">
        <v>2.4895991686285385E-2</v>
      </c>
      <c r="O107" s="195">
        <v>1.26</v>
      </c>
      <c r="P107" s="196">
        <v>0.11461687837384717</v>
      </c>
      <c r="Q107" s="196">
        <v>0.13587775085285028</v>
      </c>
      <c r="R107" s="195" t="s">
        <v>497</v>
      </c>
      <c r="S107" s="195" t="s">
        <v>497</v>
      </c>
      <c r="T107" s="195">
        <v>0.11461687837384717</v>
      </c>
      <c r="U107" s="195">
        <v>0.13587775085285028</v>
      </c>
    </row>
    <row r="110" spans="1:21" x14ac:dyDescent="0.25">
      <c r="A110" s="200" t="s">
        <v>721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1"/>
  <sheetViews>
    <sheetView workbookViewId="0">
      <selection sqref="A1:XFD1"/>
    </sheetView>
  </sheetViews>
  <sheetFormatPr defaultRowHeight="15" x14ac:dyDescent="0.25"/>
  <cols>
    <col min="2" max="2" width="16.28515625" bestFit="1" customWidth="1"/>
    <col min="3" max="3" width="18" bestFit="1" customWidth="1"/>
    <col min="5" max="5" width="23.140625" bestFit="1" customWidth="1"/>
    <col min="6" max="6" width="23.5703125" bestFit="1" customWidth="1"/>
    <col min="7" max="7" width="33" bestFit="1" customWidth="1"/>
    <col min="8" max="8" width="23.140625" bestFit="1" customWidth="1"/>
    <col min="9" max="10" width="28.85546875" bestFit="1" customWidth="1"/>
    <col min="11" max="11" width="21.85546875" bestFit="1" customWidth="1"/>
  </cols>
  <sheetData>
    <row r="1" spans="1:11" x14ac:dyDescent="0.25">
      <c r="A1" s="3" t="s">
        <v>1647</v>
      </c>
    </row>
    <row r="2" spans="1:11" x14ac:dyDescent="0.25">
      <c r="A2" s="235" t="s">
        <v>723</v>
      </c>
      <c r="B2" s="235" t="s">
        <v>724</v>
      </c>
      <c r="C2" s="235" t="s">
        <v>725</v>
      </c>
      <c r="D2" s="235" t="s">
        <v>726</v>
      </c>
      <c r="E2" s="235" t="s">
        <v>727</v>
      </c>
      <c r="F2" s="235" t="s">
        <v>728</v>
      </c>
      <c r="G2" s="235" t="s">
        <v>729</v>
      </c>
      <c r="H2" s="235" t="s">
        <v>730</v>
      </c>
      <c r="I2" s="235" t="s">
        <v>731</v>
      </c>
      <c r="J2" s="235" t="s">
        <v>732</v>
      </c>
      <c r="K2" s="235" t="s">
        <v>733</v>
      </c>
    </row>
    <row r="3" spans="1:11" x14ac:dyDescent="0.25">
      <c r="A3" s="49" t="s">
        <v>734</v>
      </c>
      <c r="B3" s="207">
        <v>47.005221424308502</v>
      </c>
      <c r="C3" s="207">
        <v>-120.54729220887999</v>
      </c>
      <c r="D3" s="208">
        <v>1584.2</v>
      </c>
      <c r="E3" s="209">
        <v>980603.08</v>
      </c>
      <c r="F3" s="209">
        <v>-102.426</v>
      </c>
      <c r="G3" s="209">
        <v>-102.29</v>
      </c>
      <c r="H3" s="209">
        <v>-48.393999999999998</v>
      </c>
      <c r="I3" s="210">
        <v>0.01</v>
      </c>
      <c r="J3" s="209">
        <v>0.76</v>
      </c>
      <c r="K3" s="209">
        <v>-17.010000000000002</v>
      </c>
    </row>
    <row r="4" spans="1:11" x14ac:dyDescent="0.25">
      <c r="A4" t="s">
        <v>735</v>
      </c>
      <c r="B4" s="211">
        <v>47.013923033730201</v>
      </c>
      <c r="C4" s="211">
        <v>-120.552517397646</v>
      </c>
      <c r="D4" s="212">
        <v>1607.8</v>
      </c>
      <c r="E4" s="210">
        <v>980601.80299999996</v>
      </c>
      <c r="F4" s="210">
        <v>-103.077</v>
      </c>
      <c r="G4" s="210">
        <v>-102.95</v>
      </c>
      <c r="H4" s="210">
        <v>-48.241999999999997</v>
      </c>
      <c r="I4" s="210">
        <v>0</v>
      </c>
      <c r="J4" s="210">
        <v>0.76</v>
      </c>
      <c r="K4" s="210">
        <v>-17.260000000000002</v>
      </c>
    </row>
    <row r="5" spans="1:11" x14ac:dyDescent="0.25">
      <c r="A5" t="s">
        <v>736</v>
      </c>
      <c r="B5" s="211">
        <v>47.021329792465998</v>
      </c>
      <c r="C5" s="211">
        <v>-120.55891908459699</v>
      </c>
      <c r="D5" s="212">
        <v>1623.8</v>
      </c>
      <c r="E5" s="210">
        <v>980601.43599999999</v>
      </c>
      <c r="F5" s="210">
        <v>-103.15600000000001</v>
      </c>
      <c r="G5" s="210">
        <v>-103.004</v>
      </c>
      <c r="H5" s="210">
        <v>-47.776000000000003</v>
      </c>
      <c r="I5" s="210">
        <v>0</v>
      </c>
      <c r="J5" s="210">
        <v>0.79</v>
      </c>
      <c r="K5" s="210">
        <v>-16.884</v>
      </c>
    </row>
    <row r="6" spans="1:11" x14ac:dyDescent="0.25">
      <c r="A6" t="s">
        <v>737</v>
      </c>
      <c r="B6" s="211">
        <v>47.028214664883201</v>
      </c>
      <c r="C6" s="211">
        <v>-120.570927602444</v>
      </c>
      <c r="D6" s="212">
        <v>1617</v>
      </c>
      <c r="E6" s="210">
        <v>980603.68700000003</v>
      </c>
      <c r="F6" s="210">
        <v>-101.932</v>
      </c>
      <c r="G6" s="210">
        <v>-101.718</v>
      </c>
      <c r="H6" s="210">
        <v>-46.781999999999996</v>
      </c>
      <c r="I6" s="210">
        <v>0</v>
      </c>
      <c r="J6" s="210">
        <v>0.85</v>
      </c>
      <c r="K6" s="210">
        <v>-15.038</v>
      </c>
    </row>
    <row r="7" spans="1:11" x14ac:dyDescent="0.25">
      <c r="A7" t="s">
        <v>738</v>
      </c>
      <c r="B7" s="211">
        <v>47.028541538110403</v>
      </c>
      <c r="C7" s="211">
        <v>-120.550850663197</v>
      </c>
      <c r="D7" s="212">
        <v>1679.8</v>
      </c>
      <c r="E7" s="210">
        <v>980598.53</v>
      </c>
      <c r="F7" s="210">
        <v>-103.354</v>
      </c>
      <c r="G7" s="210">
        <v>-103.23099999999999</v>
      </c>
      <c r="H7" s="210">
        <v>-46.061</v>
      </c>
      <c r="I7" s="210">
        <v>0.01</v>
      </c>
      <c r="J7" s="210">
        <v>0.78</v>
      </c>
      <c r="K7" s="210">
        <v>-17.100999999999999</v>
      </c>
    </row>
    <row r="8" spans="1:11" x14ac:dyDescent="0.25">
      <c r="A8" t="s">
        <v>739</v>
      </c>
      <c r="B8" s="211">
        <v>47.028494883233101</v>
      </c>
      <c r="C8" s="211">
        <v>-120.533568961547</v>
      </c>
      <c r="D8" s="212">
        <v>1711.3</v>
      </c>
      <c r="E8" s="210">
        <v>980595.50899999996</v>
      </c>
      <c r="F8" s="210">
        <v>-104.48399999999999</v>
      </c>
      <c r="G8" s="210">
        <v>-104.401</v>
      </c>
      <c r="H8" s="210">
        <v>-46.116999999999997</v>
      </c>
      <c r="I8" s="210">
        <v>0</v>
      </c>
      <c r="J8" s="210">
        <v>0.75</v>
      </c>
      <c r="K8" s="210">
        <v>-18.780999999999999</v>
      </c>
    </row>
    <row r="9" spans="1:11" x14ac:dyDescent="0.25">
      <c r="A9" t="s">
        <v>740</v>
      </c>
      <c r="B9" s="211">
        <v>47.021608115651503</v>
      </c>
      <c r="C9" s="211">
        <v>-120.543777295805</v>
      </c>
      <c r="D9" s="212">
        <v>1660.2</v>
      </c>
      <c r="E9" s="210">
        <v>980598.478</v>
      </c>
      <c r="F9" s="210">
        <v>-103.959</v>
      </c>
      <c r="G9" s="210">
        <v>-103.86</v>
      </c>
      <c r="H9" s="210">
        <v>-47.338000000000001</v>
      </c>
      <c r="I9" s="210">
        <v>0</v>
      </c>
      <c r="J9" s="210">
        <v>0.75</v>
      </c>
      <c r="K9" s="210">
        <v>-18.18</v>
      </c>
    </row>
    <row r="10" spans="1:11" x14ac:dyDescent="0.25">
      <c r="A10" t="s">
        <v>741</v>
      </c>
      <c r="B10" s="211">
        <v>47.021154928024302</v>
      </c>
      <c r="C10" s="211">
        <v>-120.52975885558099</v>
      </c>
      <c r="D10" s="212">
        <v>1680.8</v>
      </c>
      <c r="E10" s="210">
        <v>980596.69900000002</v>
      </c>
      <c r="F10" s="210">
        <v>-104.461</v>
      </c>
      <c r="G10" s="210">
        <v>-104.399</v>
      </c>
      <c r="H10" s="210">
        <v>-47.136000000000003</v>
      </c>
      <c r="I10" s="210">
        <v>0</v>
      </c>
      <c r="J10" s="210">
        <v>0.72</v>
      </c>
      <c r="K10" s="210">
        <v>-19.138999999999999</v>
      </c>
    </row>
    <row r="11" spans="1:11" x14ac:dyDescent="0.25">
      <c r="A11" t="s">
        <v>742</v>
      </c>
      <c r="B11" s="211">
        <v>47.013996483961598</v>
      </c>
      <c r="C11" s="211">
        <v>-120.54064219472301</v>
      </c>
      <c r="D11" s="212">
        <v>1625.9</v>
      </c>
      <c r="E11" s="210">
        <v>980600.24300000002</v>
      </c>
      <c r="F11" s="210">
        <v>-103.56100000000001</v>
      </c>
      <c r="G11" s="210">
        <v>-103.46899999999999</v>
      </c>
      <c r="H11" s="210">
        <v>-48.109000000000002</v>
      </c>
      <c r="I11" s="210">
        <v>0</v>
      </c>
      <c r="J11" s="210">
        <v>0.73</v>
      </c>
      <c r="K11" s="210">
        <v>-18.119</v>
      </c>
    </row>
    <row r="12" spans="1:11" x14ac:dyDescent="0.25">
      <c r="A12" t="s">
        <v>743</v>
      </c>
      <c r="B12" s="211">
        <v>47.087168455352497</v>
      </c>
      <c r="C12" s="211">
        <v>-120.571244562601</v>
      </c>
      <c r="D12" s="212">
        <v>1898.2</v>
      </c>
      <c r="E12" s="210">
        <v>980592.18200000003</v>
      </c>
      <c r="F12" s="210">
        <v>-101.916</v>
      </c>
      <c r="G12" s="210">
        <v>-101.435</v>
      </c>
      <c r="H12" s="210">
        <v>-37.177</v>
      </c>
      <c r="I12" s="210">
        <v>0</v>
      </c>
      <c r="J12" s="210">
        <v>1.21</v>
      </c>
      <c r="K12" s="210">
        <v>-12.795</v>
      </c>
    </row>
    <row r="13" spans="1:11" x14ac:dyDescent="0.25">
      <c r="A13" t="s">
        <v>744</v>
      </c>
      <c r="B13" s="211">
        <v>47.088248547552602</v>
      </c>
      <c r="C13" s="211">
        <v>-120.562081304503</v>
      </c>
      <c r="D13" s="212">
        <v>1894.8</v>
      </c>
      <c r="E13" s="210">
        <v>980592.71799999999</v>
      </c>
      <c r="F13" s="210">
        <v>-101.678</v>
      </c>
      <c r="G13" s="210">
        <v>-101.116</v>
      </c>
      <c r="H13" s="210">
        <v>-37.052999999999997</v>
      </c>
      <c r="I13" s="210">
        <v>0</v>
      </c>
      <c r="J13" s="210">
        <v>1.29</v>
      </c>
      <c r="K13" s="210">
        <v>-12.666</v>
      </c>
    </row>
    <row r="14" spans="1:11" x14ac:dyDescent="0.25">
      <c r="A14" t="s">
        <v>745</v>
      </c>
      <c r="B14" s="211">
        <v>47.095203557440001</v>
      </c>
      <c r="C14" s="211">
        <v>-120.56061624076899</v>
      </c>
      <c r="D14" s="212">
        <v>1955.8</v>
      </c>
      <c r="E14" s="210">
        <v>980589.59400000004</v>
      </c>
      <c r="F14" s="210">
        <v>-101.77500000000001</v>
      </c>
      <c r="G14" s="210">
        <v>-101.133</v>
      </c>
      <c r="H14" s="210">
        <v>-35.07</v>
      </c>
      <c r="I14" s="210">
        <v>0</v>
      </c>
      <c r="J14" s="210">
        <v>1.39</v>
      </c>
      <c r="K14" s="210">
        <v>-12.483000000000001</v>
      </c>
    </row>
    <row r="15" spans="1:11" x14ac:dyDescent="0.25">
      <c r="A15" t="s">
        <v>746</v>
      </c>
      <c r="B15" s="211">
        <v>47.102840161916099</v>
      </c>
      <c r="C15" s="211">
        <v>-120.565559728918</v>
      </c>
      <c r="D15" s="212">
        <v>2030.9</v>
      </c>
      <c r="E15" s="210">
        <v>980585.37300000002</v>
      </c>
      <c r="F15" s="210">
        <v>-102.187</v>
      </c>
      <c r="G15" s="210">
        <v>-101.468</v>
      </c>
      <c r="H15" s="210">
        <v>-32.920999999999999</v>
      </c>
      <c r="I15" s="210">
        <v>0</v>
      </c>
      <c r="J15" s="210">
        <v>1.49</v>
      </c>
      <c r="K15" s="210">
        <v>-12.438000000000001</v>
      </c>
    </row>
    <row r="16" spans="1:11" x14ac:dyDescent="0.25">
      <c r="A16" t="s">
        <v>747</v>
      </c>
      <c r="B16" s="211">
        <v>47.117190373019497</v>
      </c>
      <c r="C16" s="211">
        <v>-120.560549717372</v>
      </c>
      <c r="D16" s="212">
        <v>2216</v>
      </c>
      <c r="E16" s="210">
        <v>980580.87100000004</v>
      </c>
      <c r="F16" s="210">
        <v>-96.897999999999996</v>
      </c>
      <c r="G16" s="210">
        <v>-95.846000000000004</v>
      </c>
      <c r="H16" s="210">
        <v>-21.318999999999999</v>
      </c>
      <c r="I16" s="210">
        <v>0</v>
      </c>
      <c r="J16" s="210">
        <v>1.88</v>
      </c>
      <c r="K16" s="210">
        <v>-6.476</v>
      </c>
    </row>
    <row r="17" spans="1:11" x14ac:dyDescent="0.25">
      <c r="A17" t="s">
        <v>748</v>
      </c>
      <c r="B17" s="211">
        <v>47.102811800775598</v>
      </c>
      <c r="C17" s="211">
        <v>-120.551877807689</v>
      </c>
      <c r="D17" s="212">
        <v>2017</v>
      </c>
      <c r="E17" s="210">
        <v>980587.24300000002</v>
      </c>
      <c r="F17" s="210">
        <v>-101.148</v>
      </c>
      <c r="G17" s="210">
        <v>-100.295</v>
      </c>
      <c r="H17" s="210">
        <v>-32.356000000000002</v>
      </c>
      <c r="I17" s="210">
        <v>0</v>
      </c>
      <c r="J17" s="210">
        <v>1.62</v>
      </c>
      <c r="K17" s="210">
        <v>-11.605</v>
      </c>
    </row>
    <row r="18" spans="1:11" x14ac:dyDescent="0.25">
      <c r="A18" t="s">
        <v>749</v>
      </c>
      <c r="B18" s="211">
        <v>47.107538658512901</v>
      </c>
      <c r="C18" s="211">
        <v>-120.54980950696699</v>
      </c>
      <c r="D18" s="212">
        <v>2068.1999999999998</v>
      </c>
      <c r="E18" s="210">
        <v>980585.65599999996</v>
      </c>
      <c r="F18" s="210">
        <v>-100.09399999999999</v>
      </c>
      <c r="G18" s="210">
        <v>-99.106999999999999</v>
      </c>
      <c r="H18" s="210">
        <v>-29.555</v>
      </c>
      <c r="I18" s="210">
        <v>0.01</v>
      </c>
      <c r="J18" s="210">
        <v>1.77</v>
      </c>
      <c r="K18" s="210">
        <v>-10.297000000000001</v>
      </c>
    </row>
    <row r="19" spans="1:11" x14ac:dyDescent="0.25">
      <c r="A19" t="s">
        <v>750</v>
      </c>
      <c r="B19" s="211">
        <v>47.1028702392884</v>
      </c>
      <c r="C19" s="211">
        <v>-120.591424684535</v>
      </c>
      <c r="D19" s="212">
        <v>2043.7</v>
      </c>
      <c r="E19" s="210">
        <v>980584.63500000001</v>
      </c>
      <c r="F19" s="210">
        <v>-102.16500000000001</v>
      </c>
      <c r="G19" s="210">
        <v>-101.6</v>
      </c>
      <c r="H19" s="210">
        <v>-32.465000000000003</v>
      </c>
      <c r="I19" s="210">
        <v>0</v>
      </c>
      <c r="J19" s="210">
        <v>1.34</v>
      </c>
      <c r="K19" s="210">
        <v>-11.95</v>
      </c>
    </row>
    <row r="20" spans="1:11" x14ac:dyDescent="0.25">
      <c r="A20" t="s">
        <v>751</v>
      </c>
      <c r="B20" s="211">
        <v>47.121120369662897</v>
      </c>
      <c r="C20" s="211">
        <v>-120.56062463529101</v>
      </c>
      <c r="D20" s="212">
        <v>2267.3000000000002</v>
      </c>
      <c r="E20" s="210">
        <v>980576.80500000005</v>
      </c>
      <c r="F20" s="210">
        <v>-98.245000000000005</v>
      </c>
      <c r="G20" s="210">
        <v>-97.078000000000003</v>
      </c>
      <c r="H20" s="210">
        <v>-20.916</v>
      </c>
      <c r="I20" s="210">
        <v>0</v>
      </c>
      <c r="J20" s="210">
        <v>2.0099999999999998</v>
      </c>
      <c r="K20" s="210">
        <v>-7.5979999999999999</v>
      </c>
    </row>
    <row r="21" spans="1:11" x14ac:dyDescent="0.25">
      <c r="A21" t="s">
        <v>752</v>
      </c>
      <c r="B21" s="211">
        <v>47.132090362171802</v>
      </c>
      <c r="C21" s="211">
        <v>-120.560664875607</v>
      </c>
      <c r="D21" s="212">
        <v>2436.4</v>
      </c>
      <c r="E21" s="210">
        <v>980569.05500000005</v>
      </c>
      <c r="F21" s="210">
        <v>-96.853999999999999</v>
      </c>
      <c r="G21" s="210">
        <v>-95.206000000000003</v>
      </c>
      <c r="H21" s="210">
        <v>-13.757</v>
      </c>
      <c r="I21" s="210">
        <v>0</v>
      </c>
      <c r="J21" s="210">
        <v>2.54</v>
      </c>
      <c r="K21" s="210">
        <v>-5.3659999999999997</v>
      </c>
    </row>
    <row r="22" spans="1:11" x14ac:dyDescent="0.25">
      <c r="A22" t="s">
        <v>753</v>
      </c>
      <c r="B22" s="211">
        <v>47.130460340481001</v>
      </c>
      <c r="C22" s="211">
        <v>-120.54615639379401</v>
      </c>
      <c r="D22" s="212">
        <v>2458</v>
      </c>
      <c r="E22" s="210">
        <v>980568.54200000002</v>
      </c>
      <c r="F22" s="210">
        <v>-95.927000000000007</v>
      </c>
      <c r="G22" s="210">
        <v>-93.926000000000002</v>
      </c>
      <c r="H22" s="210">
        <v>-12.093999999999999</v>
      </c>
      <c r="I22" s="210">
        <v>0.02</v>
      </c>
      <c r="J22" s="210">
        <v>2.9</v>
      </c>
      <c r="K22" s="210">
        <v>-4.4859999999999998</v>
      </c>
    </row>
    <row r="23" spans="1:11" x14ac:dyDescent="0.25">
      <c r="A23" t="s">
        <v>754</v>
      </c>
      <c r="B23" s="211">
        <v>47.144835467424997</v>
      </c>
      <c r="C23" s="211">
        <v>-120.54951815059</v>
      </c>
      <c r="D23" s="212">
        <v>2812.7</v>
      </c>
      <c r="E23" s="210">
        <v>980549.20799999998</v>
      </c>
      <c r="F23" s="210">
        <v>-95.313000000000002</v>
      </c>
      <c r="G23" s="210">
        <v>-92.287999999999997</v>
      </c>
      <c r="H23" s="210">
        <v>0.61699999999999999</v>
      </c>
      <c r="I23" s="210">
        <v>0.01</v>
      </c>
      <c r="J23" s="210">
        <v>4.0199999999999996</v>
      </c>
      <c r="K23" s="210">
        <v>-2.3580000000000001</v>
      </c>
    </row>
    <row r="24" spans="1:11" x14ac:dyDescent="0.25">
      <c r="A24" t="s">
        <v>755</v>
      </c>
      <c r="B24" s="211">
        <v>47.151982224460397</v>
      </c>
      <c r="C24" s="211">
        <v>-120.556281514608</v>
      </c>
      <c r="D24" s="212">
        <v>3085.7</v>
      </c>
      <c r="E24" s="210">
        <v>980533.402</v>
      </c>
      <c r="F24" s="210">
        <v>-95.412999999999997</v>
      </c>
      <c r="G24" s="210">
        <v>-92.346999999999994</v>
      </c>
      <c r="H24" s="210">
        <v>9.8279999999999994</v>
      </c>
      <c r="I24" s="210">
        <v>0.01</v>
      </c>
      <c r="J24" s="210">
        <v>4.13</v>
      </c>
      <c r="K24" s="210">
        <v>-2.077</v>
      </c>
    </row>
    <row r="25" spans="1:11" x14ac:dyDescent="0.25">
      <c r="A25" t="s">
        <v>756</v>
      </c>
      <c r="B25" s="211">
        <v>47.1562971356392</v>
      </c>
      <c r="C25" s="211">
        <v>-120.54902154534901</v>
      </c>
      <c r="D25" s="212">
        <v>3254.9</v>
      </c>
      <c r="E25" s="210">
        <v>980522.00199999998</v>
      </c>
      <c r="F25" s="210">
        <v>-97.067999999999998</v>
      </c>
      <c r="G25" s="210">
        <v>-92.412000000000006</v>
      </c>
      <c r="H25" s="210">
        <v>13.945</v>
      </c>
      <c r="I25" s="210">
        <v>0.26</v>
      </c>
      <c r="J25" s="210">
        <v>5.76</v>
      </c>
      <c r="K25" s="210">
        <v>-2.2120000000000002</v>
      </c>
    </row>
    <row r="26" spans="1:11" x14ac:dyDescent="0.25">
      <c r="A26" t="s">
        <v>757</v>
      </c>
      <c r="B26" s="211">
        <v>47.159727248761897</v>
      </c>
      <c r="C26" s="211">
        <v>-120.553441596246</v>
      </c>
      <c r="D26" s="212">
        <v>3607.2</v>
      </c>
      <c r="E26" s="210">
        <v>980501.647</v>
      </c>
      <c r="F26" s="210">
        <v>-96.638000000000005</v>
      </c>
      <c r="G26" s="210">
        <v>-92.65</v>
      </c>
      <c r="H26" s="210">
        <v>26.388000000000002</v>
      </c>
      <c r="I26" s="210">
        <v>0.03</v>
      </c>
      <c r="J26" s="210">
        <v>5.17</v>
      </c>
      <c r="K26" s="210">
        <v>-2.3199999999999998</v>
      </c>
    </row>
    <row r="27" spans="1:11" x14ac:dyDescent="0.25">
      <c r="A27" t="s">
        <v>758</v>
      </c>
      <c r="B27" s="211">
        <v>47.154235601089702</v>
      </c>
      <c r="C27" s="211">
        <v>-120.56829659349199</v>
      </c>
      <c r="D27" s="212">
        <v>3225.3</v>
      </c>
      <c r="E27" s="210">
        <v>980524.30200000003</v>
      </c>
      <c r="F27" s="210">
        <v>-96.358000000000004</v>
      </c>
      <c r="G27" s="210">
        <v>-92.986000000000004</v>
      </c>
      <c r="H27" s="210">
        <v>13.644</v>
      </c>
      <c r="I27" s="210">
        <v>0.01</v>
      </c>
      <c r="J27" s="210">
        <v>4.47</v>
      </c>
      <c r="K27" s="210">
        <v>-2.3959999999999999</v>
      </c>
    </row>
    <row r="28" spans="1:11" x14ac:dyDescent="0.25">
      <c r="A28" t="s">
        <v>759</v>
      </c>
      <c r="B28" s="211">
        <v>47.141957189392102</v>
      </c>
      <c r="C28" s="211">
        <v>-120.560331580509</v>
      </c>
      <c r="D28" s="212">
        <v>2647.5</v>
      </c>
      <c r="E28" s="210">
        <v>980558.84</v>
      </c>
      <c r="F28" s="210">
        <v>-95.32</v>
      </c>
      <c r="G28" s="210">
        <v>-92.710999999999999</v>
      </c>
      <c r="H28" s="210">
        <v>-5.0259999999999998</v>
      </c>
      <c r="I28" s="210">
        <v>0.02</v>
      </c>
      <c r="J28" s="210">
        <v>3.56</v>
      </c>
      <c r="K28" s="210">
        <v>-2.5710000000000002</v>
      </c>
    </row>
    <row r="29" spans="1:11" x14ac:dyDescent="0.25">
      <c r="A29" t="s">
        <v>760</v>
      </c>
      <c r="B29" s="211">
        <v>47.102768615953501</v>
      </c>
      <c r="C29" s="211">
        <v>-120.60357322562599</v>
      </c>
      <c r="D29" s="212">
        <v>2059</v>
      </c>
      <c r="E29" s="210">
        <v>980583.24199999997</v>
      </c>
      <c r="F29" s="210">
        <v>-102.631</v>
      </c>
      <c r="G29" s="210">
        <v>-102.131</v>
      </c>
      <c r="H29" s="210">
        <v>-32.408000000000001</v>
      </c>
      <c r="I29" s="210">
        <v>0</v>
      </c>
      <c r="J29" s="210">
        <v>1.28</v>
      </c>
      <c r="K29" s="210">
        <v>-12.191000000000001</v>
      </c>
    </row>
    <row r="30" spans="1:11" x14ac:dyDescent="0.25">
      <c r="A30" t="s">
        <v>761</v>
      </c>
      <c r="B30" s="211">
        <v>47.096825283675102</v>
      </c>
      <c r="C30" s="211">
        <v>-120.60322641548299</v>
      </c>
      <c r="D30" s="212">
        <v>2005.4</v>
      </c>
      <c r="E30" s="210">
        <v>980585.99300000002</v>
      </c>
      <c r="F30" s="210">
        <v>-102.554</v>
      </c>
      <c r="G30" s="210">
        <v>-102.096</v>
      </c>
      <c r="H30" s="210">
        <v>-34.158000000000001</v>
      </c>
      <c r="I30" s="210">
        <v>0</v>
      </c>
      <c r="J30" s="210">
        <v>1.22</v>
      </c>
      <c r="K30" s="210">
        <v>-12.346</v>
      </c>
    </row>
    <row r="31" spans="1:11" x14ac:dyDescent="0.25">
      <c r="A31" t="s">
        <v>762</v>
      </c>
      <c r="B31" s="211">
        <v>47.091095129160699</v>
      </c>
      <c r="C31" s="211">
        <v>-120.603091456535</v>
      </c>
      <c r="D31" s="212">
        <v>1957.9</v>
      </c>
      <c r="E31" s="210">
        <v>980588.745</v>
      </c>
      <c r="F31" s="210">
        <v>-102.13</v>
      </c>
      <c r="G31" s="210">
        <v>-101.717</v>
      </c>
      <c r="H31" s="210">
        <v>-35.353999999999999</v>
      </c>
      <c r="I31" s="210">
        <v>0</v>
      </c>
      <c r="J31" s="210">
        <v>1.1599999999999999</v>
      </c>
      <c r="K31" s="210">
        <v>-12.147</v>
      </c>
    </row>
    <row r="32" spans="1:11" x14ac:dyDescent="0.25">
      <c r="A32" t="s">
        <v>763</v>
      </c>
      <c r="B32" s="211">
        <v>47.086473463034501</v>
      </c>
      <c r="C32" s="211">
        <v>-120.603041524369</v>
      </c>
      <c r="D32" s="212">
        <v>1919.5</v>
      </c>
      <c r="E32" s="210">
        <v>980591.35800000001</v>
      </c>
      <c r="F32" s="210">
        <v>-101.399</v>
      </c>
      <c r="G32" s="210">
        <v>-101.02500000000001</v>
      </c>
      <c r="H32" s="210">
        <v>-35.933</v>
      </c>
      <c r="I32" s="210">
        <v>0</v>
      </c>
      <c r="J32" s="210">
        <v>1.1100000000000001</v>
      </c>
      <c r="K32" s="210">
        <v>-11.595000000000001</v>
      </c>
    </row>
    <row r="33" spans="1:11" x14ac:dyDescent="0.25">
      <c r="A33" t="s">
        <v>764</v>
      </c>
      <c r="B33" s="211">
        <v>47.083210135082702</v>
      </c>
      <c r="C33" s="211">
        <v>-120.603076454402</v>
      </c>
      <c r="D33" s="212">
        <v>1892.2</v>
      </c>
      <c r="E33" s="210">
        <v>980593.223</v>
      </c>
      <c r="F33" s="210">
        <v>-100.879</v>
      </c>
      <c r="G33" s="210">
        <v>-100.506</v>
      </c>
      <c r="H33" s="210">
        <v>-36.345999999999997</v>
      </c>
      <c r="I33" s="210">
        <v>0.01</v>
      </c>
      <c r="J33" s="210">
        <v>1.1000000000000001</v>
      </c>
      <c r="K33" s="210">
        <v>-11.176</v>
      </c>
    </row>
    <row r="34" spans="1:11" x14ac:dyDescent="0.25">
      <c r="A34" t="s">
        <v>765</v>
      </c>
      <c r="B34" s="211">
        <v>47.077901798581301</v>
      </c>
      <c r="C34" s="211">
        <v>-120.603121340249</v>
      </c>
      <c r="D34" s="212">
        <v>1861.6</v>
      </c>
      <c r="E34" s="210">
        <v>980595.17700000003</v>
      </c>
      <c r="F34" s="210">
        <v>-100.273</v>
      </c>
      <c r="G34" s="210">
        <v>-99.9</v>
      </c>
      <c r="H34" s="210">
        <v>-36.780999999999999</v>
      </c>
      <c r="I34" s="210">
        <v>0.02</v>
      </c>
      <c r="J34" s="210">
        <v>1.0900000000000001</v>
      </c>
      <c r="K34" s="210">
        <v>-10.75</v>
      </c>
    </row>
    <row r="35" spans="1:11" x14ac:dyDescent="0.25">
      <c r="A35" t="s">
        <v>766</v>
      </c>
      <c r="B35" s="211">
        <v>47.072474972309699</v>
      </c>
      <c r="C35" s="211">
        <v>-120.60315805330001</v>
      </c>
      <c r="D35" s="212">
        <v>1821.8</v>
      </c>
      <c r="E35" s="210">
        <v>980597.22199999995</v>
      </c>
      <c r="F35" s="210">
        <v>-100.122</v>
      </c>
      <c r="G35" s="210">
        <v>-99.786000000000001</v>
      </c>
      <c r="H35" s="210">
        <v>-37.987000000000002</v>
      </c>
      <c r="I35" s="210">
        <v>0</v>
      </c>
      <c r="J35" s="210">
        <v>1.04</v>
      </c>
      <c r="K35" s="210">
        <v>-10.836</v>
      </c>
    </row>
    <row r="36" spans="1:11" x14ac:dyDescent="0.25">
      <c r="A36" t="s">
        <v>767</v>
      </c>
      <c r="B36" s="211">
        <v>47.0653716470243</v>
      </c>
      <c r="C36" s="211">
        <v>-120.603231231045</v>
      </c>
      <c r="D36" s="212">
        <v>1765.5</v>
      </c>
      <c r="E36" s="210">
        <v>980599.45799999998</v>
      </c>
      <c r="F36" s="210">
        <v>-100.61799999999999</v>
      </c>
      <c r="G36" s="210">
        <v>-100.28400000000001</v>
      </c>
      <c r="H36" s="210">
        <v>-40.402999999999999</v>
      </c>
      <c r="I36" s="210">
        <v>0.01</v>
      </c>
      <c r="J36" s="210">
        <v>1.02</v>
      </c>
      <c r="K36" s="210">
        <v>-11.544</v>
      </c>
    </row>
    <row r="37" spans="1:11" x14ac:dyDescent="0.25">
      <c r="A37" t="s">
        <v>768</v>
      </c>
      <c r="B37" s="211">
        <v>47.057516655563198</v>
      </c>
      <c r="C37" s="211">
        <v>-120.602996223047</v>
      </c>
      <c r="D37" s="212">
        <v>1709.5</v>
      </c>
      <c r="E37" s="210">
        <v>980601.90500000003</v>
      </c>
      <c r="F37" s="210">
        <v>-100.819</v>
      </c>
      <c r="G37" s="210">
        <v>-100.496</v>
      </c>
      <c r="H37" s="210">
        <v>-42.515000000000001</v>
      </c>
      <c r="I37" s="210">
        <v>0</v>
      </c>
      <c r="J37" s="210">
        <v>0.99</v>
      </c>
      <c r="K37" s="210">
        <v>-11.996</v>
      </c>
    </row>
    <row r="38" spans="1:11" x14ac:dyDescent="0.25">
      <c r="A38" t="s">
        <v>769</v>
      </c>
      <c r="B38" s="211">
        <v>47.057556613242298</v>
      </c>
      <c r="C38" s="211">
        <v>-120.590414507624</v>
      </c>
      <c r="D38" s="212">
        <v>1719.7</v>
      </c>
      <c r="E38" s="210">
        <v>980600.86899999995</v>
      </c>
      <c r="F38" s="210">
        <v>-101.245</v>
      </c>
      <c r="G38" s="210">
        <v>-100.93600000000001</v>
      </c>
      <c r="H38" s="210">
        <v>-42.591999999999999</v>
      </c>
      <c r="I38" s="210">
        <v>0.01</v>
      </c>
      <c r="J38" s="210">
        <v>0.98</v>
      </c>
      <c r="K38" s="210">
        <v>-12.776</v>
      </c>
    </row>
    <row r="39" spans="1:11" x14ac:dyDescent="0.25">
      <c r="A39" t="s">
        <v>770</v>
      </c>
      <c r="B39" s="211">
        <v>47.061931621572398</v>
      </c>
      <c r="C39" s="211">
        <v>-120.621756394957</v>
      </c>
      <c r="D39" s="212">
        <v>1726.2</v>
      </c>
      <c r="E39" s="210">
        <v>980601.08600000001</v>
      </c>
      <c r="F39" s="210">
        <v>-101.036</v>
      </c>
      <c r="G39" s="210">
        <v>-100.498</v>
      </c>
      <c r="H39" s="210">
        <v>-42.161999999999999</v>
      </c>
      <c r="I39" s="210">
        <v>0.03</v>
      </c>
      <c r="J39" s="210">
        <v>1.21</v>
      </c>
      <c r="K39" s="210">
        <v>-11.348000000000001</v>
      </c>
    </row>
    <row r="40" spans="1:11" x14ac:dyDescent="0.25">
      <c r="A40" t="s">
        <v>771</v>
      </c>
      <c r="B40" s="211">
        <v>47.061164852438601</v>
      </c>
      <c r="C40" s="211">
        <v>-120.632558039823</v>
      </c>
      <c r="D40" s="212">
        <v>1851</v>
      </c>
      <c r="E40" s="210">
        <v>980592.65300000005</v>
      </c>
      <c r="F40" s="210">
        <v>-101.92100000000001</v>
      </c>
      <c r="G40" s="210">
        <v>-101.34399999999999</v>
      </c>
      <c r="H40" s="210">
        <v>-38.79</v>
      </c>
      <c r="I40" s="210">
        <v>7.0000000000000007E-2</v>
      </c>
      <c r="J40" s="210">
        <v>1.29</v>
      </c>
      <c r="K40" s="210">
        <v>-11.964</v>
      </c>
    </row>
    <row r="41" spans="1:11" x14ac:dyDescent="0.25">
      <c r="A41" t="s">
        <v>772</v>
      </c>
      <c r="B41" s="211">
        <v>47.067263237428598</v>
      </c>
      <c r="C41" s="211">
        <v>-120.643404845463</v>
      </c>
      <c r="D41" s="212">
        <v>1864.7</v>
      </c>
      <c r="E41" s="210">
        <v>980592.49899999995</v>
      </c>
      <c r="F41" s="210">
        <v>-101.804</v>
      </c>
      <c r="G41" s="210">
        <v>-101.002</v>
      </c>
      <c r="H41" s="210">
        <v>-38.206000000000003</v>
      </c>
      <c r="I41" s="210">
        <v>0.11</v>
      </c>
      <c r="J41" s="210">
        <v>1.52</v>
      </c>
      <c r="K41" s="210">
        <v>-11.151999999999999</v>
      </c>
    </row>
    <row r="42" spans="1:11" x14ac:dyDescent="0.25">
      <c r="A42" t="s">
        <v>773</v>
      </c>
      <c r="B42" s="211">
        <v>47.072540052153002</v>
      </c>
      <c r="C42" s="211">
        <v>-120.62777981071601</v>
      </c>
      <c r="D42" s="212">
        <v>1782.1</v>
      </c>
      <c r="E42" s="210">
        <v>980598.78899999999</v>
      </c>
      <c r="F42" s="210">
        <v>-100.94</v>
      </c>
      <c r="G42" s="210">
        <v>-100.31100000000001</v>
      </c>
      <c r="H42" s="210">
        <v>-40.158999999999999</v>
      </c>
      <c r="I42" s="210">
        <v>0.03</v>
      </c>
      <c r="J42" s="210">
        <v>1.32</v>
      </c>
      <c r="K42" s="210">
        <v>-10.701000000000001</v>
      </c>
    </row>
    <row r="43" spans="1:11" x14ac:dyDescent="0.25">
      <c r="A43" t="s">
        <v>774</v>
      </c>
      <c r="B43" s="211">
        <v>47.0856433609069</v>
      </c>
      <c r="C43" s="211">
        <v>-120.645623313941</v>
      </c>
      <c r="D43" s="212">
        <v>1874.2</v>
      </c>
      <c r="E43" s="210">
        <v>980593.85699999996</v>
      </c>
      <c r="F43" s="210">
        <v>-101.54</v>
      </c>
      <c r="G43" s="210">
        <v>-100.711</v>
      </c>
      <c r="H43" s="210">
        <v>-37.618000000000002</v>
      </c>
      <c r="I43" s="210">
        <v>0.02</v>
      </c>
      <c r="J43" s="210">
        <v>1.55</v>
      </c>
      <c r="K43" s="210">
        <v>-10.221</v>
      </c>
    </row>
    <row r="44" spans="1:11" x14ac:dyDescent="0.25">
      <c r="A44" t="s">
        <v>775</v>
      </c>
      <c r="B44" s="211">
        <v>47.077761703297803</v>
      </c>
      <c r="C44" s="211">
        <v>-120.62924479938199</v>
      </c>
      <c r="D44" s="212">
        <v>1796.7</v>
      </c>
      <c r="E44" s="210">
        <v>980598.70799999998</v>
      </c>
      <c r="F44" s="210">
        <v>-100.622</v>
      </c>
      <c r="G44" s="210">
        <v>-100.077</v>
      </c>
      <c r="H44" s="210">
        <v>-39.344999999999999</v>
      </c>
      <c r="I44" s="210">
        <v>0</v>
      </c>
      <c r="J44" s="210">
        <v>1.24</v>
      </c>
      <c r="K44" s="210">
        <v>-10.257</v>
      </c>
    </row>
    <row r="45" spans="1:11" x14ac:dyDescent="0.25">
      <c r="A45" t="s">
        <v>776</v>
      </c>
      <c r="B45" s="211">
        <v>47.082378397477299</v>
      </c>
      <c r="C45" s="211">
        <v>-120.62652481640799</v>
      </c>
      <c r="D45" s="212">
        <v>1851</v>
      </c>
      <c r="E45" s="210">
        <v>980595.38500000001</v>
      </c>
      <c r="F45" s="210">
        <v>-101.10599999999999</v>
      </c>
      <c r="G45" s="210">
        <v>-100.65</v>
      </c>
      <c r="H45" s="210">
        <v>-37.975999999999999</v>
      </c>
      <c r="I45" s="210">
        <v>0.01</v>
      </c>
      <c r="J45" s="210">
        <v>1.17</v>
      </c>
      <c r="K45" s="210">
        <v>-10.75</v>
      </c>
    </row>
    <row r="46" spans="1:11" x14ac:dyDescent="0.25">
      <c r="A46" t="s">
        <v>777</v>
      </c>
      <c r="B46" s="211">
        <v>47.087815076085299</v>
      </c>
      <c r="C46" s="211">
        <v>-120.624298206457</v>
      </c>
      <c r="D46" s="212">
        <v>1916.6</v>
      </c>
      <c r="E46" s="210">
        <v>980591.61300000001</v>
      </c>
      <c r="F46" s="210">
        <v>-101.43600000000001</v>
      </c>
      <c r="G46" s="210">
        <v>-101.041</v>
      </c>
      <c r="H46" s="210">
        <v>-36.067</v>
      </c>
      <c r="I46" s="210">
        <v>0.01</v>
      </c>
      <c r="J46" s="210">
        <v>1.1299999999999999</v>
      </c>
      <c r="K46" s="210">
        <v>-11.051</v>
      </c>
    </row>
    <row r="47" spans="1:11" x14ac:dyDescent="0.25">
      <c r="A47" t="s">
        <v>778</v>
      </c>
      <c r="B47" s="211">
        <v>47.091823571854597</v>
      </c>
      <c r="C47" s="211">
        <v>-120.62442662773501</v>
      </c>
      <c r="D47" s="212">
        <v>1949.6</v>
      </c>
      <c r="E47" s="210">
        <v>980589.82200000004</v>
      </c>
      <c r="F47" s="210">
        <v>-101.616</v>
      </c>
      <c r="G47" s="210">
        <v>-101.221</v>
      </c>
      <c r="H47" s="210">
        <v>-35.122999999999998</v>
      </c>
      <c r="I47" s="210">
        <v>0</v>
      </c>
      <c r="J47" s="210">
        <v>1.1399999999999999</v>
      </c>
      <c r="K47" s="210">
        <v>-11.101000000000001</v>
      </c>
    </row>
    <row r="48" spans="1:11" x14ac:dyDescent="0.25">
      <c r="A48" t="s">
        <v>779</v>
      </c>
      <c r="B48" s="211">
        <v>47.097178569064397</v>
      </c>
      <c r="C48" s="211">
        <v>-120.62432157120899</v>
      </c>
      <c r="D48" s="212">
        <v>1999.8</v>
      </c>
      <c r="E48" s="210">
        <v>980586.84400000004</v>
      </c>
      <c r="F48" s="210">
        <v>-102.06699999999999</v>
      </c>
      <c r="G48" s="210">
        <v>-101.658</v>
      </c>
      <c r="H48" s="210">
        <v>-33.86</v>
      </c>
      <c r="I48" s="210">
        <v>0</v>
      </c>
      <c r="J48" s="210">
        <v>1.17</v>
      </c>
      <c r="K48" s="210">
        <v>-11.388</v>
      </c>
    </row>
    <row r="49" spans="1:11" x14ac:dyDescent="0.25">
      <c r="A49" t="s">
        <v>780</v>
      </c>
      <c r="B49" s="211">
        <v>47.102418566089398</v>
      </c>
      <c r="C49" s="211">
        <v>-120.624248353186</v>
      </c>
      <c r="D49" s="212">
        <v>2048.3000000000002</v>
      </c>
      <c r="E49" s="210">
        <v>980584.23499999999</v>
      </c>
      <c r="F49" s="210">
        <v>-102.249</v>
      </c>
      <c r="G49" s="210">
        <v>-101.80500000000001</v>
      </c>
      <c r="H49" s="210">
        <v>-32.392000000000003</v>
      </c>
      <c r="I49" s="210">
        <v>0</v>
      </c>
      <c r="J49" s="210">
        <v>1.22</v>
      </c>
      <c r="K49" s="210">
        <v>-11.385</v>
      </c>
    </row>
    <row r="50" spans="1:11" x14ac:dyDescent="0.25">
      <c r="A50" t="s">
        <v>781</v>
      </c>
      <c r="B50" s="211">
        <v>47.102795221703602</v>
      </c>
      <c r="C50" s="211">
        <v>-120.642356747609</v>
      </c>
      <c r="D50" s="212">
        <v>2035.1</v>
      </c>
      <c r="E50" s="210">
        <v>980585.49300000002</v>
      </c>
      <c r="F50" s="210">
        <v>-101.812</v>
      </c>
      <c r="G50" s="210">
        <v>-101.384</v>
      </c>
      <c r="H50" s="210">
        <v>-32.402000000000001</v>
      </c>
      <c r="I50" s="210">
        <v>0</v>
      </c>
      <c r="J50" s="210">
        <v>1.2</v>
      </c>
      <c r="K50" s="210">
        <v>-10.504</v>
      </c>
    </row>
    <row r="51" spans="1:11" x14ac:dyDescent="0.25">
      <c r="A51" t="s">
        <v>782</v>
      </c>
      <c r="B51" s="211">
        <v>47.117285265707203</v>
      </c>
      <c r="C51" s="211">
        <v>-120.603601712951</v>
      </c>
      <c r="D51" s="212">
        <v>2196.6999999999998</v>
      </c>
      <c r="E51" s="210">
        <v>980576.98100000003</v>
      </c>
      <c r="F51" s="210">
        <v>-101.952</v>
      </c>
      <c r="G51" s="210">
        <v>-101.264</v>
      </c>
      <c r="H51" s="210">
        <v>-27.030999999999999</v>
      </c>
      <c r="I51" s="210">
        <v>0</v>
      </c>
      <c r="J51" s="210">
        <v>1.51</v>
      </c>
      <c r="K51" s="210">
        <v>-10.894</v>
      </c>
    </row>
    <row r="52" spans="1:11" x14ac:dyDescent="0.25">
      <c r="A52" t="s">
        <v>783</v>
      </c>
      <c r="B52" s="211">
        <v>47.042976443819803</v>
      </c>
      <c r="C52" s="211">
        <v>-120.60826289874799</v>
      </c>
      <c r="D52" s="212">
        <v>1615.8</v>
      </c>
      <c r="E52" s="210">
        <v>980606.28700000001</v>
      </c>
      <c r="F52" s="210">
        <v>-100.738</v>
      </c>
      <c r="G52" s="210">
        <v>-100.363</v>
      </c>
      <c r="H52" s="210">
        <v>-45.628999999999998</v>
      </c>
      <c r="I52" s="210">
        <v>0</v>
      </c>
      <c r="J52" s="210">
        <v>1.01</v>
      </c>
      <c r="K52" s="210">
        <v>-12.143000000000001</v>
      </c>
    </row>
    <row r="53" spans="1:11" x14ac:dyDescent="0.25">
      <c r="A53" t="s">
        <v>784</v>
      </c>
      <c r="B53" s="211">
        <v>47.149668744436603</v>
      </c>
      <c r="C53" s="211">
        <v>-120.53868975277599</v>
      </c>
      <c r="D53" s="212">
        <v>3435</v>
      </c>
      <c r="E53" s="210">
        <v>980511.31099999999</v>
      </c>
      <c r="F53" s="210">
        <v>-96.376000000000005</v>
      </c>
      <c r="G53" s="210">
        <v>-93.061999999999998</v>
      </c>
      <c r="H53" s="210">
        <v>20.777000000000001</v>
      </c>
      <c r="I53" s="210">
        <v>0.05</v>
      </c>
      <c r="J53" s="210">
        <v>4.46</v>
      </c>
      <c r="K53" s="210">
        <v>-3.3519999999999999</v>
      </c>
    </row>
    <row r="54" spans="1:11" x14ac:dyDescent="0.25">
      <c r="A54" t="s">
        <v>785</v>
      </c>
      <c r="B54" s="211">
        <v>47.143092077723203</v>
      </c>
      <c r="C54" s="211">
        <v>-120.53875628142301</v>
      </c>
      <c r="D54" s="212">
        <v>3107.9</v>
      </c>
      <c r="E54" s="210">
        <v>980531.37100000004</v>
      </c>
      <c r="F54" s="210">
        <v>-95.31</v>
      </c>
      <c r="G54" s="210">
        <v>-92.129000000000005</v>
      </c>
      <c r="H54" s="210">
        <v>10.69</v>
      </c>
      <c r="I54" s="210">
        <v>7.0000000000000007E-2</v>
      </c>
      <c r="J54" s="210">
        <v>4.25</v>
      </c>
      <c r="K54" s="210">
        <v>-2.5790000000000002</v>
      </c>
    </row>
    <row r="55" spans="1:11" x14ac:dyDescent="0.25">
      <c r="A55" t="s">
        <v>786</v>
      </c>
      <c r="B55" s="211">
        <v>47.146723850488598</v>
      </c>
      <c r="C55" s="211">
        <v>-120.528413042278</v>
      </c>
      <c r="D55" s="212">
        <v>3410.7</v>
      </c>
      <c r="E55" s="210">
        <v>980513.21200000006</v>
      </c>
      <c r="F55" s="210">
        <v>-95.664000000000001</v>
      </c>
      <c r="G55" s="210">
        <v>-92.444000000000003</v>
      </c>
      <c r="H55" s="210">
        <v>20.661999999999999</v>
      </c>
      <c r="I55" s="210">
        <v>0.04</v>
      </c>
      <c r="J55" s="210">
        <v>4.3600000000000003</v>
      </c>
      <c r="K55" s="210">
        <v>-3.0840000000000001</v>
      </c>
    </row>
    <row r="56" spans="1:11" x14ac:dyDescent="0.25">
      <c r="A56" t="s">
        <v>787</v>
      </c>
      <c r="B56" s="211">
        <v>47.154463823833098</v>
      </c>
      <c r="C56" s="211">
        <v>-120.530587937984</v>
      </c>
      <c r="D56" s="212">
        <v>3785.8</v>
      </c>
      <c r="E56" s="210">
        <v>980491.45200000005</v>
      </c>
      <c r="F56" s="210">
        <v>-95.656999999999996</v>
      </c>
      <c r="G56" s="210">
        <v>-91.956000000000003</v>
      </c>
      <c r="H56" s="210">
        <v>33.463000000000001</v>
      </c>
      <c r="I56" s="210">
        <v>0.02</v>
      </c>
      <c r="J56" s="210">
        <v>4.92</v>
      </c>
      <c r="K56" s="210">
        <v>-2.3759999999999999</v>
      </c>
    </row>
    <row r="57" spans="1:11" x14ac:dyDescent="0.25">
      <c r="A57" t="s">
        <v>788</v>
      </c>
      <c r="B57" s="211">
        <v>47.160873795712803</v>
      </c>
      <c r="C57" s="211">
        <v>-120.532993151849</v>
      </c>
      <c r="D57" s="212">
        <v>3935</v>
      </c>
      <c r="E57" s="210">
        <v>980483.92099999997</v>
      </c>
      <c r="F57" s="210">
        <v>-94.832999999999998</v>
      </c>
      <c r="G57" s="210">
        <v>-91.131</v>
      </c>
      <c r="H57" s="210">
        <v>39.375</v>
      </c>
      <c r="I57" s="210">
        <v>0.02</v>
      </c>
      <c r="J57" s="210">
        <v>4.95</v>
      </c>
      <c r="K57" s="210">
        <v>-1.331</v>
      </c>
    </row>
    <row r="58" spans="1:11" x14ac:dyDescent="0.25">
      <c r="A58" t="s">
        <v>789</v>
      </c>
      <c r="B58" s="211">
        <v>47.150123778229002</v>
      </c>
      <c r="C58" s="211">
        <v>-120.51857964371</v>
      </c>
      <c r="D58" s="212">
        <v>3634.3</v>
      </c>
      <c r="E58" s="210">
        <v>980501.39399999997</v>
      </c>
      <c r="F58" s="210">
        <v>-94.396000000000001</v>
      </c>
      <c r="G58" s="210">
        <v>-91.433999999999997</v>
      </c>
      <c r="H58" s="210">
        <v>29.556999999999999</v>
      </c>
      <c r="I58" s="210">
        <v>0.01</v>
      </c>
      <c r="J58" s="210">
        <v>4.1500000000000004</v>
      </c>
      <c r="K58" s="210">
        <v>-2.254</v>
      </c>
    </row>
    <row r="59" spans="1:11" x14ac:dyDescent="0.25">
      <c r="A59" t="s">
        <v>790</v>
      </c>
      <c r="B59" s="211">
        <v>47.146143723384597</v>
      </c>
      <c r="C59" s="211">
        <v>-120.50745954465199</v>
      </c>
      <c r="D59" s="212">
        <v>3359.4</v>
      </c>
      <c r="E59" s="210">
        <v>980517.777</v>
      </c>
      <c r="F59" s="210">
        <v>-94.120999999999995</v>
      </c>
      <c r="G59" s="210">
        <v>-90.69</v>
      </c>
      <c r="H59" s="210">
        <v>20.452999999999999</v>
      </c>
      <c r="I59" s="210">
        <v>0.04</v>
      </c>
      <c r="J59" s="210">
        <v>4.5599999999999996</v>
      </c>
      <c r="K59" s="210">
        <v>-1.85</v>
      </c>
    </row>
    <row r="60" spans="1:11" x14ac:dyDescent="0.25">
      <c r="A60" t="s">
        <v>791</v>
      </c>
      <c r="B60" s="211">
        <v>47.138792089667803</v>
      </c>
      <c r="C60" s="211">
        <v>-120.505306158237</v>
      </c>
      <c r="D60" s="212">
        <v>3061.6</v>
      </c>
      <c r="E60" s="210">
        <v>980535.18700000003</v>
      </c>
      <c r="F60" s="210">
        <v>-93.881</v>
      </c>
      <c r="G60" s="210">
        <v>-90.94</v>
      </c>
      <c r="H60" s="210">
        <v>10.538</v>
      </c>
      <c r="I60" s="210">
        <v>0.01</v>
      </c>
      <c r="J60" s="210">
        <v>4</v>
      </c>
      <c r="K60" s="210">
        <v>-2.3199999999999998</v>
      </c>
    </row>
    <row r="61" spans="1:11" x14ac:dyDescent="0.25">
      <c r="A61" t="s">
        <v>792</v>
      </c>
      <c r="B61" s="211">
        <v>47.130851969837799</v>
      </c>
      <c r="C61" s="211">
        <v>-120.50084284799701</v>
      </c>
      <c r="D61" s="212">
        <v>2818.3</v>
      </c>
      <c r="E61" s="210">
        <v>980549.21299999999</v>
      </c>
      <c r="F61" s="210">
        <v>-93.712999999999994</v>
      </c>
      <c r="G61" s="210">
        <v>-91.65</v>
      </c>
      <c r="H61" s="210">
        <v>2.4060000000000001</v>
      </c>
      <c r="I61" s="210">
        <v>0</v>
      </c>
      <c r="J61" s="210">
        <v>3.06</v>
      </c>
      <c r="K61" s="210">
        <v>-3.38</v>
      </c>
    </row>
    <row r="62" spans="1:11" x14ac:dyDescent="0.25">
      <c r="A62" t="s">
        <v>793</v>
      </c>
      <c r="B62" s="211">
        <v>47.1559405238146</v>
      </c>
      <c r="C62" s="211">
        <v>-120.51079286077599</v>
      </c>
      <c r="D62" s="212">
        <v>3366.5</v>
      </c>
      <c r="E62" s="210">
        <v>980516.94200000004</v>
      </c>
      <c r="F62" s="210">
        <v>-95.411000000000001</v>
      </c>
      <c r="G62" s="210">
        <v>-90.381</v>
      </c>
      <c r="H62" s="210">
        <v>19.408999999999999</v>
      </c>
      <c r="I62" s="210">
        <v>0.06</v>
      </c>
      <c r="J62" s="210">
        <v>6.16</v>
      </c>
      <c r="K62" s="210">
        <v>-1.111</v>
      </c>
    </row>
    <row r="63" spans="1:11" x14ac:dyDescent="0.25">
      <c r="A63" t="s">
        <v>794</v>
      </c>
      <c r="B63" s="211">
        <v>47.162553822030901</v>
      </c>
      <c r="C63" s="211">
        <v>-120.513552929959</v>
      </c>
      <c r="D63" s="212">
        <v>3679</v>
      </c>
      <c r="E63" s="210">
        <v>980500.44</v>
      </c>
      <c r="F63" s="210">
        <v>-93.798000000000002</v>
      </c>
      <c r="G63" s="210">
        <v>-89.695999999999998</v>
      </c>
      <c r="H63" s="210">
        <v>31.677</v>
      </c>
      <c r="I63" s="210">
        <v>0.02</v>
      </c>
      <c r="J63" s="210">
        <v>5.3</v>
      </c>
      <c r="K63" s="210">
        <v>-0.22600000000000001</v>
      </c>
    </row>
    <row r="64" spans="1:11" x14ac:dyDescent="0.25">
      <c r="A64" t="s">
        <v>795</v>
      </c>
      <c r="B64" s="211">
        <v>47.170915455912699</v>
      </c>
      <c r="C64" s="211">
        <v>-120.51665303783101</v>
      </c>
      <c r="D64" s="212">
        <v>3855.8</v>
      </c>
      <c r="E64" s="210">
        <v>980490.41500000004</v>
      </c>
      <c r="F64" s="210">
        <v>-93.989000000000004</v>
      </c>
      <c r="G64" s="210">
        <v>-89.040999999999997</v>
      </c>
      <c r="H64" s="210">
        <v>37.518000000000001</v>
      </c>
      <c r="I64" s="210">
        <v>0.04</v>
      </c>
      <c r="J64" s="210">
        <v>6.18</v>
      </c>
      <c r="K64" s="210">
        <v>0.71899999999999997</v>
      </c>
    </row>
    <row r="65" spans="1:11" x14ac:dyDescent="0.25">
      <c r="A65" t="s">
        <v>796</v>
      </c>
      <c r="B65" s="211">
        <v>47.157857071447701</v>
      </c>
      <c r="C65" s="211">
        <v>-120.521759740216</v>
      </c>
      <c r="D65" s="212">
        <v>3965</v>
      </c>
      <c r="E65" s="210">
        <v>980482.82299999997</v>
      </c>
      <c r="F65" s="210">
        <v>-93.864999999999995</v>
      </c>
      <c r="G65" s="210">
        <v>-90.369</v>
      </c>
      <c r="H65" s="210">
        <v>41.365000000000002</v>
      </c>
      <c r="I65" s="210">
        <v>0</v>
      </c>
      <c r="J65" s="210">
        <v>4.75</v>
      </c>
      <c r="K65" s="210">
        <v>-0.93899999999999995</v>
      </c>
    </row>
    <row r="66" spans="1:11" x14ac:dyDescent="0.25">
      <c r="A66" t="s">
        <v>797</v>
      </c>
      <c r="B66" s="211">
        <v>47.166938874122998</v>
      </c>
      <c r="C66" s="211">
        <v>-120.524929705929</v>
      </c>
      <c r="D66" s="212">
        <v>4295.3999999999996</v>
      </c>
      <c r="E66" s="210">
        <v>980463.16500000004</v>
      </c>
      <c r="F66" s="210">
        <v>-94.558000000000007</v>
      </c>
      <c r="G66" s="210">
        <v>-90.37</v>
      </c>
      <c r="H66" s="210">
        <v>51.941000000000003</v>
      </c>
      <c r="I66" s="210">
        <v>0</v>
      </c>
      <c r="J66" s="210">
        <v>5.5</v>
      </c>
      <c r="K66" s="210">
        <v>-0.64</v>
      </c>
    </row>
    <row r="67" spans="1:11" x14ac:dyDescent="0.25">
      <c r="A67" t="s">
        <v>798</v>
      </c>
      <c r="B67" s="211">
        <v>47.174608959240501</v>
      </c>
      <c r="C67" s="211">
        <v>-120.53188991766299</v>
      </c>
      <c r="D67" s="212">
        <v>4520.7</v>
      </c>
      <c r="E67" s="210">
        <v>980451.52099999995</v>
      </c>
      <c r="F67" s="210">
        <v>-93.403999999999996</v>
      </c>
      <c r="G67" s="210">
        <v>-89.26</v>
      </c>
      <c r="H67" s="210">
        <v>60.78</v>
      </c>
      <c r="I67" s="210">
        <v>0</v>
      </c>
      <c r="J67" s="210">
        <v>5.49</v>
      </c>
      <c r="K67" s="210">
        <v>0.81</v>
      </c>
    </row>
    <row r="68" spans="1:11" x14ac:dyDescent="0.25">
      <c r="A68" t="s">
        <v>799</v>
      </c>
      <c r="B68" s="211">
        <v>47.176873859824497</v>
      </c>
      <c r="C68" s="211">
        <v>-120.541559934883</v>
      </c>
      <c r="D68" s="212">
        <v>4623.1000000000004</v>
      </c>
      <c r="E68" s="210">
        <v>980444.71400000004</v>
      </c>
      <c r="F68" s="210">
        <v>-94.284000000000006</v>
      </c>
      <c r="G68" s="210">
        <v>-89.695999999999998</v>
      </c>
      <c r="H68" s="210">
        <v>63.392000000000003</v>
      </c>
      <c r="I68" s="210">
        <v>0.01</v>
      </c>
      <c r="J68" s="210">
        <v>5.95</v>
      </c>
      <c r="K68" s="210">
        <v>0.65400000000000003</v>
      </c>
    </row>
    <row r="69" spans="1:11" x14ac:dyDescent="0.25">
      <c r="A69" t="s">
        <v>800</v>
      </c>
      <c r="B69" s="211">
        <v>47.180040567595803</v>
      </c>
      <c r="C69" s="211">
        <v>-120.55441006971699</v>
      </c>
      <c r="D69" s="212">
        <v>4686.7</v>
      </c>
      <c r="E69" s="210">
        <v>980439.78700000001</v>
      </c>
      <c r="F69" s="210">
        <v>-95.69</v>
      </c>
      <c r="G69" s="210">
        <v>-90.77</v>
      </c>
      <c r="H69" s="210">
        <v>64.155000000000001</v>
      </c>
      <c r="I69" s="210">
        <v>0</v>
      </c>
      <c r="J69" s="210">
        <v>6.29</v>
      </c>
      <c r="K69" s="210">
        <v>-0.03</v>
      </c>
    </row>
    <row r="70" spans="1:11" x14ac:dyDescent="0.25">
      <c r="A70" t="s">
        <v>801</v>
      </c>
      <c r="B70" s="211">
        <v>47.183907306624903</v>
      </c>
      <c r="C70" s="211">
        <v>-120.56316008362801</v>
      </c>
      <c r="D70" s="212">
        <v>4677.2</v>
      </c>
      <c r="E70" s="210">
        <v>980441.65899999999</v>
      </c>
      <c r="F70" s="210">
        <v>-94.734999999999999</v>
      </c>
      <c r="G70" s="210">
        <v>-89.694999999999993</v>
      </c>
      <c r="H70" s="210">
        <v>64.786000000000001</v>
      </c>
      <c r="I70" s="210">
        <v>0.02</v>
      </c>
      <c r="J70" s="210">
        <v>6.41</v>
      </c>
      <c r="K70" s="210">
        <v>1.365</v>
      </c>
    </row>
    <row r="71" spans="1:11" x14ac:dyDescent="0.25">
      <c r="A71" t="s">
        <v>802</v>
      </c>
      <c r="B71" s="211">
        <v>47.182590691969899</v>
      </c>
      <c r="C71" s="211">
        <v>-120.574510244254</v>
      </c>
      <c r="D71" s="212">
        <v>4528.3999999999996</v>
      </c>
      <c r="E71" s="210">
        <v>980449.3</v>
      </c>
      <c r="F71" s="210">
        <v>-95.882000000000005</v>
      </c>
      <c r="G71" s="210">
        <v>-90.659000000000006</v>
      </c>
      <c r="H71" s="210">
        <v>58.567</v>
      </c>
      <c r="I71" s="210">
        <v>0.02</v>
      </c>
      <c r="J71" s="210">
        <v>6.57</v>
      </c>
      <c r="K71" s="210">
        <v>0.63100000000000001</v>
      </c>
    </row>
    <row r="72" spans="1:11" x14ac:dyDescent="0.25">
      <c r="A72" t="s">
        <v>803</v>
      </c>
      <c r="B72" s="211">
        <v>47.177257328151903</v>
      </c>
      <c r="C72" s="211">
        <v>-120.561393383883</v>
      </c>
      <c r="D72" s="212">
        <v>4399.8</v>
      </c>
      <c r="E72" s="210">
        <v>980456.10100000002</v>
      </c>
      <c r="F72" s="210">
        <v>-96.305000000000007</v>
      </c>
      <c r="G72" s="210">
        <v>-91.363</v>
      </c>
      <c r="H72" s="210">
        <v>53.753</v>
      </c>
      <c r="I72" s="210">
        <v>0.02</v>
      </c>
      <c r="J72" s="210">
        <v>6.27</v>
      </c>
      <c r="K72" s="210">
        <v>-0.503</v>
      </c>
    </row>
    <row r="73" spans="1:11" x14ac:dyDescent="0.25">
      <c r="A73" t="s">
        <v>804</v>
      </c>
      <c r="B73" s="211">
        <v>47.169990682446702</v>
      </c>
      <c r="C73" s="211">
        <v>-120.543643178705</v>
      </c>
      <c r="D73" s="212">
        <v>4350.2</v>
      </c>
      <c r="E73" s="210">
        <v>980459.96</v>
      </c>
      <c r="F73" s="210">
        <v>-94.754999999999995</v>
      </c>
      <c r="G73" s="210">
        <v>-90.174999999999997</v>
      </c>
      <c r="H73" s="210">
        <v>53.615000000000002</v>
      </c>
      <c r="I73" s="210">
        <v>0.01</v>
      </c>
      <c r="J73" s="210">
        <v>5.9</v>
      </c>
      <c r="K73" s="210">
        <v>6.5000000000000002E-2</v>
      </c>
    </row>
    <row r="74" spans="1:11" x14ac:dyDescent="0.25">
      <c r="A74" t="s">
        <v>805</v>
      </c>
      <c r="B74" s="211">
        <v>47.174057256411402</v>
      </c>
      <c r="C74" s="211">
        <v>-120.551893361507</v>
      </c>
      <c r="D74" s="212">
        <v>4445.8999999999996</v>
      </c>
      <c r="E74" s="210">
        <v>980453.70499999996</v>
      </c>
      <c r="F74" s="210">
        <v>-95.646000000000001</v>
      </c>
      <c r="G74" s="210">
        <v>-90.891000000000005</v>
      </c>
      <c r="H74" s="210">
        <v>55.988</v>
      </c>
      <c r="I74" s="210">
        <v>0</v>
      </c>
      <c r="J74" s="210">
        <v>6.09</v>
      </c>
      <c r="K74" s="210">
        <v>-0.36099999999999999</v>
      </c>
    </row>
    <row r="75" spans="1:11" x14ac:dyDescent="0.25">
      <c r="A75" t="s">
        <v>806</v>
      </c>
      <c r="B75" s="211">
        <v>47.168107241770798</v>
      </c>
      <c r="C75" s="211">
        <v>-120.553659945931</v>
      </c>
      <c r="D75" s="212">
        <v>4126.3</v>
      </c>
      <c r="E75" s="210">
        <v>980470.87300000002</v>
      </c>
      <c r="F75" s="210">
        <v>-97.082999999999998</v>
      </c>
      <c r="G75" s="210">
        <v>-92.376000000000005</v>
      </c>
      <c r="H75" s="210">
        <v>43.648000000000003</v>
      </c>
      <c r="I75" s="210">
        <v>0.01</v>
      </c>
      <c r="J75" s="210">
        <v>5.99</v>
      </c>
      <c r="K75" s="210">
        <v>-1.9159999999999999</v>
      </c>
    </row>
    <row r="76" spans="1:11" x14ac:dyDescent="0.25">
      <c r="A76" t="s">
        <v>807</v>
      </c>
      <c r="B76" s="211">
        <v>47.169557286004697</v>
      </c>
      <c r="C76" s="211">
        <v>-120.56596002619899</v>
      </c>
      <c r="D76" s="212">
        <v>3971.6</v>
      </c>
      <c r="E76" s="210">
        <v>980480.65</v>
      </c>
      <c r="F76" s="210">
        <v>-96.695999999999998</v>
      </c>
      <c r="G76" s="210">
        <v>-92.29</v>
      </c>
      <c r="H76" s="210">
        <v>38.761000000000003</v>
      </c>
      <c r="I76" s="210">
        <v>0.02</v>
      </c>
      <c r="J76" s="210">
        <v>5.66</v>
      </c>
      <c r="K76" s="210">
        <v>-1.45</v>
      </c>
    </row>
    <row r="77" spans="1:11" x14ac:dyDescent="0.25">
      <c r="A77" t="s">
        <v>808</v>
      </c>
      <c r="B77" s="211">
        <v>47.162373935021797</v>
      </c>
      <c r="C77" s="211">
        <v>-120.568426615197</v>
      </c>
      <c r="D77" s="212">
        <v>3823.5</v>
      </c>
      <c r="E77" s="210">
        <v>980488.05</v>
      </c>
      <c r="F77" s="210">
        <v>-97.518000000000001</v>
      </c>
      <c r="G77" s="210">
        <v>-92.414000000000001</v>
      </c>
      <c r="H77" s="210">
        <v>32.887</v>
      </c>
      <c r="I77" s="210">
        <v>0.01</v>
      </c>
      <c r="J77" s="210">
        <v>6.33</v>
      </c>
      <c r="K77" s="210">
        <v>-1.704</v>
      </c>
    </row>
    <row r="78" spans="1:11" x14ac:dyDescent="0.25">
      <c r="A78" t="s">
        <v>809</v>
      </c>
      <c r="B78" s="211">
        <v>47.065553417719102</v>
      </c>
      <c r="C78" s="211">
        <v>-120.49366903877601</v>
      </c>
      <c r="D78" s="212">
        <v>2008.7</v>
      </c>
      <c r="E78" s="210">
        <v>980584.20200000005</v>
      </c>
      <c r="F78" s="210">
        <v>-101.321</v>
      </c>
      <c r="G78" s="210">
        <v>-101.105</v>
      </c>
      <c r="H78" s="210">
        <v>-32.811999999999998</v>
      </c>
      <c r="I78" s="210">
        <v>0</v>
      </c>
      <c r="J78" s="210">
        <v>0.98</v>
      </c>
      <c r="K78" s="210">
        <v>-15.275</v>
      </c>
    </row>
    <row r="79" spans="1:11" x14ac:dyDescent="0.25">
      <c r="A79" t="s">
        <v>810</v>
      </c>
      <c r="B79" s="211">
        <v>47.074448368566799</v>
      </c>
      <c r="C79" s="211">
        <v>-120.497865690737</v>
      </c>
      <c r="D79" s="212">
        <v>2066.6999999999998</v>
      </c>
      <c r="E79" s="210">
        <v>980582.82400000002</v>
      </c>
      <c r="F79" s="210">
        <v>-100.026</v>
      </c>
      <c r="G79" s="210">
        <v>-99.697999999999993</v>
      </c>
      <c r="H79" s="210">
        <v>-29.536999999999999</v>
      </c>
      <c r="I79" s="210">
        <v>0.03</v>
      </c>
      <c r="J79" s="210">
        <v>1.1100000000000001</v>
      </c>
      <c r="K79" s="210">
        <v>-13.448</v>
      </c>
    </row>
    <row r="80" spans="1:11" x14ac:dyDescent="0.25">
      <c r="A80" t="s">
        <v>811</v>
      </c>
      <c r="B80" s="211">
        <v>47.081456739560203</v>
      </c>
      <c r="C80" s="211">
        <v>-120.510094218841</v>
      </c>
      <c r="D80" s="212">
        <v>2076.1</v>
      </c>
      <c r="E80" s="210">
        <v>980583.33100000001</v>
      </c>
      <c r="F80" s="210">
        <v>-99.59</v>
      </c>
      <c r="G80" s="210">
        <v>-99.204999999999998</v>
      </c>
      <c r="H80" s="210">
        <v>-28.780999999999999</v>
      </c>
      <c r="I80" s="210">
        <v>0.02</v>
      </c>
      <c r="J80" s="210">
        <v>1.17</v>
      </c>
      <c r="K80" s="210">
        <v>-12.355</v>
      </c>
    </row>
    <row r="81" spans="1:11" x14ac:dyDescent="0.25">
      <c r="A81" t="s">
        <v>812</v>
      </c>
      <c r="B81" s="211">
        <v>47.085415112946698</v>
      </c>
      <c r="C81" s="211">
        <v>-120.522306020271</v>
      </c>
      <c r="D81" s="212">
        <v>2070.5</v>
      </c>
      <c r="E81" s="210">
        <v>980583.67500000005</v>
      </c>
      <c r="F81" s="210">
        <v>-99.941000000000003</v>
      </c>
      <c r="G81" s="210">
        <v>-99.474999999999994</v>
      </c>
      <c r="H81" s="210">
        <v>-29.324999999999999</v>
      </c>
      <c r="I81" s="210">
        <v>0.02</v>
      </c>
      <c r="J81" s="210">
        <v>1.25</v>
      </c>
      <c r="K81" s="210">
        <v>-12.154999999999999</v>
      </c>
    </row>
    <row r="82" spans="1:11" x14ac:dyDescent="0.25">
      <c r="A82" t="s">
        <v>813</v>
      </c>
      <c r="B82" s="211">
        <v>47.091043512204102</v>
      </c>
      <c r="C82" s="211">
        <v>-120.531846095882</v>
      </c>
      <c r="D82" s="212">
        <v>2062.6</v>
      </c>
      <c r="E82" s="210">
        <v>980584.61899999995</v>
      </c>
      <c r="F82" s="210">
        <v>-99.975999999999999</v>
      </c>
      <c r="G82" s="210">
        <v>-99.417000000000002</v>
      </c>
      <c r="H82" s="210">
        <v>-29.626999999999999</v>
      </c>
      <c r="I82" s="210">
        <v>0.01</v>
      </c>
      <c r="J82" s="210">
        <v>1.34</v>
      </c>
      <c r="K82" s="210">
        <v>-11.647</v>
      </c>
    </row>
    <row r="83" spans="1:11" x14ac:dyDescent="0.25">
      <c r="A83" t="s">
        <v>814</v>
      </c>
      <c r="B83" s="211">
        <v>47.095525235284903</v>
      </c>
      <c r="C83" s="211">
        <v>-120.543062878171</v>
      </c>
      <c r="D83" s="212">
        <v>2073.9</v>
      </c>
      <c r="E83" s="210">
        <v>980583.64099999995</v>
      </c>
      <c r="F83" s="210">
        <v>-100.682</v>
      </c>
      <c r="G83" s="210">
        <v>-100.047</v>
      </c>
      <c r="H83" s="210">
        <v>-29.949000000000002</v>
      </c>
      <c r="I83" s="210">
        <v>0.02</v>
      </c>
      <c r="J83" s="210">
        <v>1.42</v>
      </c>
      <c r="K83" s="210">
        <v>-11.837</v>
      </c>
    </row>
    <row r="84" spans="1:11" x14ac:dyDescent="0.25">
      <c r="A84" t="s">
        <v>815</v>
      </c>
      <c r="B84" s="211">
        <v>47.084291866274</v>
      </c>
      <c r="C84" s="211">
        <v>-120.497382389501</v>
      </c>
      <c r="D84" s="212">
        <v>2118.6</v>
      </c>
      <c r="E84" s="210">
        <v>980581.56799999997</v>
      </c>
      <c r="F84" s="210">
        <v>-99.063999999999993</v>
      </c>
      <c r="G84" s="210">
        <v>-98.641999999999996</v>
      </c>
      <c r="H84" s="210">
        <v>-26.806000000000001</v>
      </c>
      <c r="I84" s="210">
        <v>0</v>
      </c>
      <c r="J84" s="210">
        <v>1.22</v>
      </c>
      <c r="K84" s="210">
        <v>-12.012</v>
      </c>
    </row>
    <row r="85" spans="1:11" x14ac:dyDescent="0.25">
      <c r="A85" t="s">
        <v>816</v>
      </c>
      <c r="B85" s="211">
        <v>47.092478534226501</v>
      </c>
      <c r="C85" s="211">
        <v>-120.497009055772</v>
      </c>
      <c r="D85" s="212">
        <v>2175.4</v>
      </c>
      <c r="E85" s="210">
        <v>980579.34299999999</v>
      </c>
      <c r="F85" s="210">
        <v>-98.626999999999995</v>
      </c>
      <c r="G85" s="210">
        <v>-98.063000000000002</v>
      </c>
      <c r="H85" s="210">
        <v>-24.434000000000001</v>
      </c>
      <c r="I85" s="210">
        <v>0</v>
      </c>
      <c r="J85" s="210">
        <v>1.38</v>
      </c>
      <c r="K85" s="210">
        <v>-11.163</v>
      </c>
    </row>
    <row r="86" spans="1:11" x14ac:dyDescent="0.25">
      <c r="A86" t="s">
        <v>817</v>
      </c>
      <c r="B86" s="211">
        <v>47.103420193200698</v>
      </c>
      <c r="C86" s="211">
        <v>-120.497349143926</v>
      </c>
      <c r="D86" s="212">
        <v>2306.4</v>
      </c>
      <c r="E86" s="210">
        <v>980574.522</v>
      </c>
      <c r="F86" s="210">
        <v>-96.587000000000003</v>
      </c>
      <c r="G86" s="210">
        <v>-95.811999999999998</v>
      </c>
      <c r="H86" s="210">
        <v>-17.925000000000001</v>
      </c>
      <c r="I86" s="210">
        <v>0</v>
      </c>
      <c r="J86" s="210">
        <v>1.63</v>
      </c>
      <c r="K86" s="210">
        <v>-8.5120000000000005</v>
      </c>
    </row>
    <row r="87" spans="1:11" x14ac:dyDescent="0.25">
      <c r="A87" t="s">
        <v>818</v>
      </c>
      <c r="B87" s="211">
        <v>47.112133702262597</v>
      </c>
      <c r="C87" s="211">
        <v>-120.495875947987</v>
      </c>
      <c r="D87" s="212">
        <v>2420.1</v>
      </c>
      <c r="E87" s="210">
        <v>980569.35600000003</v>
      </c>
      <c r="F87" s="210">
        <v>-95.73</v>
      </c>
      <c r="G87" s="210">
        <v>-94.718000000000004</v>
      </c>
      <c r="H87" s="210">
        <v>-13.19</v>
      </c>
      <c r="I87" s="210">
        <v>0</v>
      </c>
      <c r="J87" s="210">
        <v>1.9</v>
      </c>
      <c r="K87" s="210">
        <v>-7.1680000000000001</v>
      </c>
    </row>
    <row r="88" spans="1:11" x14ac:dyDescent="0.25">
      <c r="A88" t="s">
        <v>819</v>
      </c>
      <c r="B88" s="211">
        <v>47.121141846784099</v>
      </c>
      <c r="C88" s="211">
        <v>-120.496821012951</v>
      </c>
      <c r="D88" s="212">
        <v>2576.1</v>
      </c>
      <c r="E88" s="210">
        <v>980561.63300000003</v>
      </c>
      <c r="F88" s="210">
        <v>-94.921999999999997</v>
      </c>
      <c r="G88" s="210">
        <v>-93.554000000000002</v>
      </c>
      <c r="H88" s="210">
        <v>-7.0620000000000003</v>
      </c>
      <c r="I88" s="210">
        <v>0</v>
      </c>
      <c r="J88" s="210">
        <v>2.2999999999999998</v>
      </c>
      <c r="K88" s="210">
        <v>-5.7039999999999997</v>
      </c>
    </row>
    <row r="89" spans="1:11" x14ac:dyDescent="0.25">
      <c r="A89" t="s">
        <v>820</v>
      </c>
      <c r="B89" s="211">
        <v>47.058561741956296</v>
      </c>
      <c r="C89" s="211">
        <v>-120.495753951287</v>
      </c>
      <c r="D89" s="212">
        <v>1958.1</v>
      </c>
      <c r="E89" s="210">
        <v>980586.02800000005</v>
      </c>
      <c r="F89" s="210">
        <v>-101.895</v>
      </c>
      <c r="G89" s="210">
        <v>-101.733</v>
      </c>
      <c r="H89" s="210">
        <v>-35.112000000000002</v>
      </c>
      <c r="I89" s="210">
        <v>0</v>
      </c>
      <c r="J89" s="210">
        <v>0.91</v>
      </c>
      <c r="K89" s="210">
        <v>-16.093</v>
      </c>
    </row>
    <row r="90" spans="1:11" x14ac:dyDescent="0.25">
      <c r="A90" t="s">
        <v>821</v>
      </c>
      <c r="B90" s="211">
        <v>47.058663363323603</v>
      </c>
      <c r="C90" s="211">
        <v>-120.48375575465199</v>
      </c>
      <c r="D90" s="212">
        <v>1971</v>
      </c>
      <c r="E90" s="210">
        <v>980585.55299999996</v>
      </c>
      <c r="F90" s="210">
        <v>-101.611</v>
      </c>
      <c r="G90" s="210">
        <v>-101.443</v>
      </c>
      <c r="H90" s="210">
        <v>-34.39</v>
      </c>
      <c r="I90" s="210">
        <v>0</v>
      </c>
      <c r="J90" s="210">
        <v>0.92</v>
      </c>
      <c r="K90" s="210">
        <v>-16.113</v>
      </c>
    </row>
    <row r="91" spans="1:11" x14ac:dyDescent="0.25">
      <c r="A91" t="s">
        <v>822</v>
      </c>
      <c r="B91" s="211">
        <v>47.058948364303703</v>
      </c>
      <c r="C91" s="211">
        <v>-120.4668357406</v>
      </c>
      <c r="D91" s="212">
        <v>1974.7</v>
      </c>
      <c r="E91" s="210">
        <v>980586.50399999996</v>
      </c>
      <c r="F91" s="210">
        <v>-100.46299999999999</v>
      </c>
      <c r="G91" s="210">
        <v>-100.256</v>
      </c>
      <c r="H91" s="210">
        <v>-33.116</v>
      </c>
      <c r="I91" s="210">
        <v>0</v>
      </c>
      <c r="J91" s="210">
        <v>0.96</v>
      </c>
      <c r="K91" s="210">
        <v>-15.366</v>
      </c>
    </row>
    <row r="92" spans="1:11" x14ac:dyDescent="0.25">
      <c r="A92" t="s">
        <v>823</v>
      </c>
      <c r="B92" s="211">
        <v>47.069913517272397</v>
      </c>
      <c r="C92" s="211">
        <v>-120.467700664783</v>
      </c>
      <c r="D92" s="212">
        <v>2050.4</v>
      </c>
      <c r="E92" s="210">
        <v>980584.60100000002</v>
      </c>
      <c r="F92" s="210">
        <v>-98.816000000000003</v>
      </c>
      <c r="G92" s="210">
        <v>-98.513000000000005</v>
      </c>
      <c r="H92" s="210">
        <v>-28.884</v>
      </c>
      <c r="I92" s="210">
        <v>0</v>
      </c>
      <c r="J92" s="210">
        <v>1.08</v>
      </c>
      <c r="K92" s="210">
        <v>-13.212999999999999</v>
      </c>
    </row>
    <row r="93" spans="1:11" x14ac:dyDescent="0.25">
      <c r="A93" t="s">
        <v>824</v>
      </c>
      <c r="B93" s="211">
        <v>47.081125169371802</v>
      </c>
      <c r="C93" s="211">
        <v>-120.46766924689101</v>
      </c>
      <c r="D93" s="212">
        <v>2132.1999999999998</v>
      </c>
      <c r="E93" s="210">
        <v>980582.16799999995</v>
      </c>
      <c r="F93" s="210">
        <v>-97.361999999999995</v>
      </c>
      <c r="G93" s="210">
        <v>-96.903999999999996</v>
      </c>
      <c r="H93" s="210">
        <v>-24.64</v>
      </c>
      <c r="I93" s="210">
        <v>0</v>
      </c>
      <c r="J93" s="210">
        <v>1.26</v>
      </c>
      <c r="K93" s="210">
        <v>-11.194000000000001</v>
      </c>
    </row>
    <row r="94" spans="1:11" x14ac:dyDescent="0.25">
      <c r="A94" t="s">
        <v>825</v>
      </c>
      <c r="B94" s="211">
        <v>47.088855157629602</v>
      </c>
      <c r="C94" s="211">
        <v>-120.468284093482</v>
      </c>
      <c r="D94" s="212">
        <v>2188.9</v>
      </c>
      <c r="E94" s="210">
        <v>980579.21900000004</v>
      </c>
      <c r="F94" s="210">
        <v>-97.617000000000004</v>
      </c>
      <c r="G94" s="210">
        <v>-97.025999999999996</v>
      </c>
      <c r="H94" s="210">
        <v>-22.963000000000001</v>
      </c>
      <c r="I94" s="210">
        <v>0</v>
      </c>
      <c r="J94" s="210">
        <v>1.41</v>
      </c>
      <c r="K94" s="210">
        <v>-11.006</v>
      </c>
    </row>
    <row r="95" spans="1:11" x14ac:dyDescent="0.25">
      <c r="A95" t="s">
        <v>826</v>
      </c>
      <c r="B95" s="211">
        <v>47.092470189972403</v>
      </c>
      <c r="C95" s="211">
        <v>-120.48163092254801</v>
      </c>
      <c r="D95" s="212">
        <v>2212</v>
      </c>
      <c r="E95" s="210">
        <v>980577.62699999998</v>
      </c>
      <c r="F95" s="210">
        <v>-98.150999999999996</v>
      </c>
      <c r="G95" s="210">
        <v>-97.558000000000007</v>
      </c>
      <c r="H95" s="210">
        <v>-22.71</v>
      </c>
      <c r="I95" s="210">
        <v>0</v>
      </c>
      <c r="J95" s="210">
        <v>1.42</v>
      </c>
      <c r="K95" s="210">
        <v>-11.048</v>
      </c>
    </row>
    <row r="96" spans="1:11" x14ac:dyDescent="0.25">
      <c r="A96" t="s">
        <v>827</v>
      </c>
      <c r="B96" s="211">
        <v>47.073465026629997</v>
      </c>
      <c r="C96" s="211">
        <v>-120.482325691556</v>
      </c>
      <c r="D96" s="212">
        <v>2076.6</v>
      </c>
      <c r="E96" s="210">
        <v>980582.46499999997</v>
      </c>
      <c r="F96" s="210">
        <v>-99.703000000000003</v>
      </c>
      <c r="G96" s="210">
        <v>-99.408000000000001</v>
      </c>
      <c r="H96" s="210">
        <v>-28.876000000000001</v>
      </c>
      <c r="I96" s="210">
        <v>0</v>
      </c>
      <c r="J96" s="210">
        <v>1.08</v>
      </c>
      <c r="K96" s="210">
        <v>-13.608000000000001</v>
      </c>
    </row>
    <row r="97" spans="1:11" x14ac:dyDescent="0.25">
      <c r="A97" t="s">
        <v>828</v>
      </c>
      <c r="B97" s="211">
        <v>47.0960919666555</v>
      </c>
      <c r="C97" s="211">
        <v>-120.470844169298</v>
      </c>
      <c r="D97" s="212">
        <v>2243.6999999999998</v>
      </c>
      <c r="E97" s="210">
        <v>980576.11</v>
      </c>
      <c r="F97" s="210">
        <v>-98.094999999999999</v>
      </c>
      <c r="G97" s="210">
        <v>-97.340999999999994</v>
      </c>
      <c r="H97" s="210">
        <v>-21.571999999999999</v>
      </c>
      <c r="I97" s="210">
        <v>0</v>
      </c>
      <c r="J97" s="210">
        <v>1.59</v>
      </c>
      <c r="K97" s="210">
        <v>-10.991</v>
      </c>
    </row>
    <row r="98" spans="1:11" x14ac:dyDescent="0.25">
      <c r="A98" t="s">
        <v>829</v>
      </c>
      <c r="B98" s="211">
        <v>47.103286853619302</v>
      </c>
      <c r="C98" s="211">
        <v>-120.48152081404</v>
      </c>
      <c r="D98" s="212">
        <v>2299</v>
      </c>
      <c r="E98" s="210">
        <v>980574.674</v>
      </c>
      <c r="F98" s="210">
        <v>-96.866</v>
      </c>
      <c r="G98" s="210">
        <v>-96.007999999999996</v>
      </c>
      <c r="H98" s="210">
        <v>-18.454999999999998</v>
      </c>
      <c r="I98" s="210">
        <v>0</v>
      </c>
      <c r="J98" s="210">
        <v>1.71</v>
      </c>
      <c r="K98" s="210">
        <v>-9.1180000000000003</v>
      </c>
    </row>
    <row r="99" spans="1:11" x14ac:dyDescent="0.25">
      <c r="A99" t="s">
        <v>830</v>
      </c>
      <c r="B99" s="211">
        <v>47.103308509206499</v>
      </c>
      <c r="C99" s="211">
        <v>-120.466152681596</v>
      </c>
      <c r="D99" s="212">
        <v>2325.1</v>
      </c>
      <c r="E99" s="210">
        <v>980573.87199999997</v>
      </c>
      <c r="F99" s="210">
        <v>-96.106999999999999</v>
      </c>
      <c r="G99" s="210">
        <v>-95.106999999999999</v>
      </c>
      <c r="H99" s="210">
        <v>-16.806999999999999</v>
      </c>
      <c r="I99" s="210">
        <v>0</v>
      </c>
      <c r="J99" s="210">
        <v>1.86</v>
      </c>
      <c r="K99" s="210">
        <v>-8.6370000000000005</v>
      </c>
    </row>
    <row r="100" spans="1:11" x14ac:dyDescent="0.25">
      <c r="A100" t="s">
        <v>831</v>
      </c>
      <c r="B100" s="211">
        <v>47.1033668147399</v>
      </c>
      <c r="C100" s="211">
        <v>-120.45176940017799</v>
      </c>
      <c r="D100" s="212">
        <v>2348</v>
      </c>
      <c r="E100" s="210">
        <v>980571.85199999996</v>
      </c>
      <c r="F100" s="210">
        <v>-96.762</v>
      </c>
      <c r="G100" s="210">
        <v>-95.558999999999997</v>
      </c>
      <c r="H100" s="210">
        <v>-16.681999999999999</v>
      </c>
      <c r="I100" s="210">
        <v>0</v>
      </c>
      <c r="J100" s="210">
        <v>2.0699999999999998</v>
      </c>
      <c r="K100" s="210">
        <v>-9.4789999999999992</v>
      </c>
    </row>
    <row r="101" spans="1:11" x14ac:dyDescent="0.25">
      <c r="A101" t="s">
        <v>832</v>
      </c>
      <c r="B101" s="211">
        <v>47.112480271317096</v>
      </c>
      <c r="C101" s="211">
        <v>-120.472252728538</v>
      </c>
      <c r="D101" s="212">
        <v>2368.3000000000002</v>
      </c>
      <c r="E101" s="210">
        <v>980572.73400000005</v>
      </c>
      <c r="F101" s="210">
        <v>-95.484999999999999</v>
      </c>
      <c r="G101" s="210">
        <v>-94.067999999999998</v>
      </c>
      <c r="H101" s="210">
        <v>-14.711</v>
      </c>
      <c r="I101" s="210">
        <v>0</v>
      </c>
      <c r="J101" s="210">
        <v>2.29</v>
      </c>
      <c r="K101" s="210">
        <v>-7.1079999999999997</v>
      </c>
    </row>
    <row r="102" spans="1:11" x14ac:dyDescent="0.25">
      <c r="A102" t="s">
        <v>833</v>
      </c>
      <c r="B102" s="211">
        <v>47.1203885696128</v>
      </c>
      <c r="C102" s="211">
        <v>-120.47487432109099</v>
      </c>
      <c r="D102" s="212">
        <v>2432.9</v>
      </c>
      <c r="E102" s="210">
        <v>980570.32</v>
      </c>
      <c r="F102" s="210">
        <v>-94.747</v>
      </c>
      <c r="G102" s="210">
        <v>-92.578000000000003</v>
      </c>
      <c r="H102" s="210">
        <v>-11.772</v>
      </c>
      <c r="I102" s="210">
        <v>0</v>
      </c>
      <c r="J102" s="210">
        <v>3.06</v>
      </c>
      <c r="K102" s="210">
        <v>-5.2779999999999996</v>
      </c>
    </row>
    <row r="103" spans="1:11" x14ac:dyDescent="0.25">
      <c r="A103" t="s">
        <v>834</v>
      </c>
      <c r="B103" s="211">
        <v>47.088895134211398</v>
      </c>
      <c r="C103" s="211">
        <v>-120.454784178978</v>
      </c>
      <c r="D103" s="212">
        <v>2184.9</v>
      </c>
      <c r="E103" s="210">
        <v>980580.478</v>
      </c>
      <c r="F103" s="210">
        <v>-96.596999999999994</v>
      </c>
      <c r="G103" s="210">
        <v>-95.894999999999996</v>
      </c>
      <c r="H103" s="210">
        <v>-22.077999999999999</v>
      </c>
      <c r="I103" s="210">
        <v>0</v>
      </c>
      <c r="J103" s="210">
        <v>1.52</v>
      </c>
      <c r="K103" s="210">
        <v>-10.225</v>
      </c>
    </row>
    <row r="104" spans="1:11" x14ac:dyDescent="0.25">
      <c r="A104" t="s">
        <v>835</v>
      </c>
      <c r="B104" s="211">
        <v>47.092875157257303</v>
      </c>
      <c r="C104" s="211">
        <v>-120.452231026739</v>
      </c>
      <c r="D104" s="212">
        <v>2234.4</v>
      </c>
      <c r="E104" s="210">
        <v>980577.72199999995</v>
      </c>
      <c r="F104" s="210">
        <v>-96.748999999999995</v>
      </c>
      <c r="G104" s="210">
        <v>-95.923000000000002</v>
      </c>
      <c r="H104" s="210">
        <v>-20.542999999999999</v>
      </c>
      <c r="I104" s="210">
        <v>0</v>
      </c>
      <c r="J104" s="210">
        <v>1.66</v>
      </c>
      <c r="K104" s="210">
        <v>-10.202999999999999</v>
      </c>
    </row>
    <row r="105" spans="1:11" x14ac:dyDescent="0.25">
      <c r="A105" t="s">
        <v>836</v>
      </c>
      <c r="B105" s="211">
        <v>47.088798415129297</v>
      </c>
      <c r="C105" s="211">
        <v>-120.442837649251</v>
      </c>
      <c r="D105" s="212">
        <v>2212.6999999999998</v>
      </c>
      <c r="E105" s="210">
        <v>980579.174</v>
      </c>
      <c r="F105" s="210">
        <v>-96.23</v>
      </c>
      <c r="G105" s="210">
        <v>-95.427000000000007</v>
      </c>
      <c r="H105" s="210">
        <v>-20.763999999999999</v>
      </c>
      <c r="I105" s="210">
        <v>0</v>
      </c>
      <c r="J105" s="210">
        <v>1.63</v>
      </c>
      <c r="K105" s="210">
        <v>-10.106999999999999</v>
      </c>
    </row>
    <row r="106" spans="1:11" x14ac:dyDescent="0.25">
      <c r="A106" t="s">
        <v>837</v>
      </c>
      <c r="B106" s="211">
        <v>47.0887851793427</v>
      </c>
      <c r="C106" s="211">
        <v>-120.43352252227599</v>
      </c>
      <c r="D106" s="212">
        <v>2217.6999999999998</v>
      </c>
      <c r="E106" s="210">
        <v>980578.83200000005</v>
      </c>
      <c r="F106" s="210">
        <v>-96.271000000000001</v>
      </c>
      <c r="G106" s="210">
        <v>-95.34</v>
      </c>
      <c r="H106" s="210">
        <v>-20.635999999999999</v>
      </c>
      <c r="I106" s="210">
        <v>0</v>
      </c>
      <c r="J106" s="210">
        <v>1.76</v>
      </c>
      <c r="K106" s="210">
        <v>-10.27</v>
      </c>
    </row>
    <row r="107" spans="1:11" x14ac:dyDescent="0.25">
      <c r="A107" t="s">
        <v>838</v>
      </c>
      <c r="B107" s="211">
        <v>47.096441836195702</v>
      </c>
      <c r="C107" s="211">
        <v>-120.434297712141</v>
      </c>
      <c r="D107" s="212">
        <v>2351.1</v>
      </c>
      <c r="E107" s="210">
        <v>980570.72100000002</v>
      </c>
      <c r="F107" s="210">
        <v>-97.078999999999994</v>
      </c>
      <c r="G107" s="210">
        <v>-95.745999999999995</v>
      </c>
      <c r="H107" s="210">
        <v>-16.890999999999998</v>
      </c>
      <c r="I107" s="210">
        <v>0.06</v>
      </c>
      <c r="J107" s="210">
        <v>2.2000000000000002</v>
      </c>
      <c r="K107" s="210">
        <v>-10.385999999999999</v>
      </c>
    </row>
    <row r="108" spans="1:11" x14ac:dyDescent="0.25">
      <c r="A108" t="s">
        <v>839</v>
      </c>
      <c r="B108" s="211">
        <v>47.104270181692002</v>
      </c>
      <c r="C108" s="211">
        <v>-120.43224098861801</v>
      </c>
      <c r="D108" s="212">
        <v>2497.3000000000002</v>
      </c>
      <c r="E108" s="210">
        <v>980561.38699999999</v>
      </c>
      <c r="F108" s="210">
        <v>-98.363</v>
      </c>
      <c r="G108" s="210">
        <v>-96.852999999999994</v>
      </c>
      <c r="H108" s="210">
        <v>-13.189</v>
      </c>
      <c r="I108" s="210">
        <v>0.01</v>
      </c>
      <c r="J108" s="210">
        <v>2.42</v>
      </c>
      <c r="K108" s="210">
        <v>-11.303000000000001</v>
      </c>
    </row>
    <row r="109" spans="1:11" x14ac:dyDescent="0.25">
      <c r="A109" t="s">
        <v>840</v>
      </c>
      <c r="B109" s="211">
        <v>47.111323577800199</v>
      </c>
      <c r="C109" s="211">
        <v>-120.42524275616501</v>
      </c>
      <c r="D109" s="212">
        <v>2712.3</v>
      </c>
      <c r="E109" s="210">
        <v>980546.23400000005</v>
      </c>
      <c r="F109" s="210">
        <v>-101.274</v>
      </c>
      <c r="G109" s="210">
        <v>-99.192999999999998</v>
      </c>
      <c r="H109" s="210">
        <v>-8.7680000000000007</v>
      </c>
      <c r="I109" s="210">
        <v>0.01</v>
      </c>
      <c r="J109" s="210">
        <v>3.05</v>
      </c>
      <c r="K109" s="210">
        <v>-13.622999999999999</v>
      </c>
    </row>
    <row r="110" spans="1:11" x14ac:dyDescent="0.25">
      <c r="A110" t="s">
        <v>841</v>
      </c>
      <c r="B110" s="211">
        <v>47.122466960816602</v>
      </c>
      <c r="C110" s="211">
        <v>-120.42028118520101</v>
      </c>
      <c r="D110" s="212">
        <v>3203.2</v>
      </c>
      <c r="E110" s="210">
        <v>980520.57</v>
      </c>
      <c r="F110" s="210">
        <v>-98.543999999999997</v>
      </c>
      <c r="G110" s="210">
        <v>-96.146000000000001</v>
      </c>
      <c r="H110" s="210">
        <v>10.705</v>
      </c>
      <c r="I110" s="210">
        <v>0.02</v>
      </c>
      <c r="J110" s="210">
        <v>3.49</v>
      </c>
      <c r="K110" s="210">
        <v>-10.426</v>
      </c>
    </row>
    <row r="111" spans="1:11" x14ac:dyDescent="0.25">
      <c r="A111" t="s">
        <v>842</v>
      </c>
      <c r="B111" s="211">
        <v>47.100078449450002</v>
      </c>
      <c r="C111" s="211">
        <v>-120.422852778661</v>
      </c>
      <c r="D111" s="212">
        <v>2631.9</v>
      </c>
      <c r="E111" s="210">
        <v>980552.43400000001</v>
      </c>
      <c r="F111" s="210">
        <v>-98.875</v>
      </c>
      <c r="G111" s="210">
        <v>-97.132999999999996</v>
      </c>
      <c r="H111" s="210">
        <v>-9.1120000000000001</v>
      </c>
      <c r="I111" s="210">
        <v>0.06</v>
      </c>
      <c r="J111" s="210">
        <v>2.69</v>
      </c>
      <c r="K111" s="210">
        <v>-12.032999999999999</v>
      </c>
    </row>
    <row r="112" spans="1:11" x14ac:dyDescent="0.25">
      <c r="A112" t="s">
        <v>843</v>
      </c>
      <c r="B112" s="211">
        <v>47.095168568150797</v>
      </c>
      <c r="C112" s="211">
        <v>-120.411440980869</v>
      </c>
      <c r="D112" s="212">
        <v>2646.1</v>
      </c>
      <c r="E112" s="210">
        <v>980550.93799999997</v>
      </c>
      <c r="F112" s="210">
        <v>-99.08</v>
      </c>
      <c r="G112" s="210">
        <v>-97.641000000000005</v>
      </c>
      <c r="H112" s="210">
        <v>-8.8320000000000007</v>
      </c>
      <c r="I112" s="210">
        <v>0.03</v>
      </c>
      <c r="J112" s="210">
        <v>2.39</v>
      </c>
      <c r="K112" s="210">
        <v>-13.041</v>
      </c>
    </row>
    <row r="113" spans="1:11" x14ac:dyDescent="0.25">
      <c r="A113" t="s">
        <v>844</v>
      </c>
      <c r="B113" s="211">
        <v>47.0933785077724</v>
      </c>
      <c r="C113" s="211">
        <v>-120.400714451802</v>
      </c>
      <c r="D113" s="212">
        <v>2509.1999999999998</v>
      </c>
      <c r="E113" s="210">
        <v>980559.14899999998</v>
      </c>
      <c r="F113" s="210">
        <v>-98.903999999999996</v>
      </c>
      <c r="G113" s="210">
        <v>-97.686999999999998</v>
      </c>
      <c r="H113" s="210">
        <v>-13.324</v>
      </c>
      <c r="I113" s="210">
        <v>0</v>
      </c>
      <c r="J113" s="210">
        <v>2.13</v>
      </c>
      <c r="K113" s="210">
        <v>-13.436999999999999</v>
      </c>
    </row>
    <row r="114" spans="1:11" x14ac:dyDescent="0.25">
      <c r="A114" t="s">
        <v>845</v>
      </c>
      <c r="B114" s="211">
        <v>47.084585210285901</v>
      </c>
      <c r="C114" s="211">
        <v>-120.398101010898</v>
      </c>
      <c r="D114" s="212">
        <v>2382.6</v>
      </c>
      <c r="E114" s="210">
        <v>980567.63500000001</v>
      </c>
      <c r="F114" s="210">
        <v>-97.210999999999999</v>
      </c>
      <c r="G114" s="210">
        <v>-96.358000000000004</v>
      </c>
      <c r="H114" s="210">
        <v>-15.952</v>
      </c>
      <c r="I114" s="210">
        <v>0.01</v>
      </c>
      <c r="J114" s="210">
        <v>1.73</v>
      </c>
      <c r="K114" s="210">
        <v>-12.478</v>
      </c>
    </row>
    <row r="115" spans="1:11" x14ac:dyDescent="0.25">
      <c r="A115" t="s">
        <v>846</v>
      </c>
      <c r="B115" s="211">
        <v>47.080080166147297</v>
      </c>
      <c r="C115" s="211">
        <v>-120.385954369402</v>
      </c>
      <c r="D115" s="212">
        <v>2365.5</v>
      </c>
      <c r="E115" s="210">
        <v>980568.45200000005</v>
      </c>
      <c r="F115" s="210">
        <v>-97.01</v>
      </c>
      <c r="G115" s="210">
        <v>-96.331999999999994</v>
      </c>
      <c r="H115" s="210">
        <v>-16.332000000000001</v>
      </c>
      <c r="I115" s="210">
        <v>0</v>
      </c>
      <c r="J115" s="210">
        <v>1.55</v>
      </c>
      <c r="K115" s="210">
        <v>-12.981999999999999</v>
      </c>
    </row>
    <row r="116" spans="1:11" x14ac:dyDescent="0.25">
      <c r="A116" t="s">
        <v>847</v>
      </c>
      <c r="B116" s="211">
        <v>47.070740003378901</v>
      </c>
      <c r="C116" s="211">
        <v>-120.385904165798</v>
      </c>
      <c r="D116" s="212">
        <v>2262.1999999999998</v>
      </c>
      <c r="E116" s="210">
        <v>980574.78099999996</v>
      </c>
      <c r="F116" s="210">
        <v>-96.025999999999996</v>
      </c>
      <c r="G116" s="210">
        <v>-95.527000000000001</v>
      </c>
      <c r="H116" s="210">
        <v>-18.872</v>
      </c>
      <c r="I116" s="210">
        <v>0</v>
      </c>
      <c r="J116" s="210">
        <v>1.34</v>
      </c>
      <c r="K116" s="210">
        <v>-12.507</v>
      </c>
    </row>
    <row r="117" spans="1:11" x14ac:dyDescent="0.25">
      <c r="A117" t="s">
        <v>848</v>
      </c>
      <c r="B117" s="211">
        <v>47.064246848240799</v>
      </c>
      <c r="C117" s="211">
        <v>-120.385895865135</v>
      </c>
      <c r="D117" s="212">
        <v>2198.1999999999998</v>
      </c>
      <c r="E117" s="210">
        <v>980578.58299999998</v>
      </c>
      <c r="F117" s="210">
        <v>-95.471000000000004</v>
      </c>
      <c r="G117" s="210">
        <v>-95.063000000000002</v>
      </c>
      <c r="H117" s="210">
        <v>-20.498999999999999</v>
      </c>
      <c r="I117" s="210">
        <v>0</v>
      </c>
      <c r="J117" s="210">
        <v>1.23</v>
      </c>
      <c r="K117" s="210">
        <v>-12.273</v>
      </c>
    </row>
    <row r="118" spans="1:11" x14ac:dyDescent="0.25">
      <c r="A118" t="s">
        <v>849</v>
      </c>
      <c r="B118" s="211">
        <v>47.054558356572599</v>
      </c>
      <c r="C118" s="211">
        <v>-120.385792312535</v>
      </c>
      <c r="D118" s="212">
        <v>2107</v>
      </c>
      <c r="E118" s="210">
        <v>980582.99300000002</v>
      </c>
      <c r="F118" s="210">
        <v>-95.650999999999996</v>
      </c>
      <c r="G118" s="210">
        <v>-95.344999999999999</v>
      </c>
      <c r="H118" s="210">
        <v>-23.791</v>
      </c>
      <c r="I118" s="210">
        <v>0</v>
      </c>
      <c r="J118" s="210">
        <v>1.1000000000000001</v>
      </c>
      <c r="K118" s="210">
        <v>-12.895</v>
      </c>
    </row>
    <row r="119" spans="1:11" x14ac:dyDescent="0.25">
      <c r="A119" t="s">
        <v>850</v>
      </c>
      <c r="B119" s="211">
        <v>47.072630106243402</v>
      </c>
      <c r="C119" s="211">
        <v>-120.45870744704899</v>
      </c>
      <c r="D119" s="212">
        <v>2065.6</v>
      </c>
      <c r="E119" s="210">
        <v>980585.679</v>
      </c>
      <c r="F119" s="210">
        <v>-97.073999999999998</v>
      </c>
      <c r="G119" s="210">
        <v>-96.686000000000007</v>
      </c>
      <c r="H119" s="210">
        <v>-26.623999999999999</v>
      </c>
      <c r="I119" s="210">
        <v>0.02</v>
      </c>
      <c r="J119" s="210">
        <v>1.17</v>
      </c>
      <c r="K119" s="210">
        <v>-11.536</v>
      </c>
    </row>
    <row r="120" spans="1:11" x14ac:dyDescent="0.25">
      <c r="A120" t="s">
        <v>851</v>
      </c>
      <c r="B120" s="211">
        <v>47.0744133860034</v>
      </c>
      <c r="C120" s="211">
        <v>-120.44673745746201</v>
      </c>
      <c r="D120" s="212">
        <v>2066.1</v>
      </c>
      <c r="E120" s="210">
        <v>980587.13</v>
      </c>
      <c r="F120" s="210">
        <v>-95.756</v>
      </c>
      <c r="G120" s="210">
        <v>-95.248000000000005</v>
      </c>
      <c r="H120" s="210">
        <v>-25.29</v>
      </c>
      <c r="I120" s="210">
        <v>0.03</v>
      </c>
      <c r="J120" s="210">
        <v>1.29</v>
      </c>
      <c r="K120" s="210">
        <v>-10.348000000000001</v>
      </c>
    </row>
    <row r="121" spans="1:11" x14ac:dyDescent="0.25">
      <c r="A121" t="s">
        <v>852</v>
      </c>
      <c r="B121" s="211">
        <v>47.081938496004803</v>
      </c>
      <c r="C121" s="211">
        <v>-120.43532092923699</v>
      </c>
      <c r="D121" s="212">
        <v>2123.6</v>
      </c>
      <c r="E121" s="210">
        <v>980583.99899999995</v>
      </c>
      <c r="F121" s="210">
        <v>-96.123999999999995</v>
      </c>
      <c r="G121" s="210">
        <v>-95.382999999999996</v>
      </c>
      <c r="H121" s="210">
        <v>-23.696999999999999</v>
      </c>
      <c r="I121" s="210">
        <v>0</v>
      </c>
      <c r="J121" s="210">
        <v>1.54</v>
      </c>
      <c r="K121" s="210">
        <v>-10.523</v>
      </c>
    </row>
    <row r="122" spans="1:11" x14ac:dyDescent="0.25">
      <c r="A122" t="s">
        <v>853</v>
      </c>
      <c r="B122" s="211">
        <v>47.073008506984898</v>
      </c>
      <c r="C122" s="211">
        <v>-120.43487422203199</v>
      </c>
      <c r="D122" s="212">
        <v>2040.3</v>
      </c>
      <c r="E122" s="210">
        <v>980587.95499999996</v>
      </c>
      <c r="F122" s="210">
        <v>-96.346999999999994</v>
      </c>
      <c r="G122" s="210">
        <v>-95.811000000000007</v>
      </c>
      <c r="H122" s="210">
        <v>-26.76</v>
      </c>
      <c r="I122" s="210">
        <v>0</v>
      </c>
      <c r="J122" s="210">
        <v>1.31</v>
      </c>
      <c r="K122" s="210">
        <v>-11.291</v>
      </c>
    </row>
    <row r="123" spans="1:11" x14ac:dyDescent="0.25">
      <c r="A123" t="s">
        <v>854</v>
      </c>
      <c r="B123" s="211">
        <v>47.059773361980902</v>
      </c>
      <c r="C123" s="211">
        <v>-120.434367419889</v>
      </c>
      <c r="D123" s="212">
        <v>1989.2</v>
      </c>
      <c r="E123" s="210">
        <v>980589.96100000001</v>
      </c>
      <c r="F123" s="210">
        <v>-96.21</v>
      </c>
      <c r="G123" s="210">
        <v>-95.876999999999995</v>
      </c>
      <c r="H123" s="210">
        <v>-28.367000000000001</v>
      </c>
      <c r="I123" s="210">
        <v>0.01</v>
      </c>
      <c r="J123" s="210">
        <v>1.0900000000000001</v>
      </c>
      <c r="K123" s="210">
        <v>-11.847</v>
      </c>
    </row>
    <row r="124" spans="1:11" x14ac:dyDescent="0.25">
      <c r="A124" t="s">
        <v>855</v>
      </c>
      <c r="B124" s="211">
        <v>47.059483353776997</v>
      </c>
      <c r="C124" s="211">
        <v>-120.45102742604401</v>
      </c>
      <c r="D124" s="212">
        <v>1969.3</v>
      </c>
      <c r="E124" s="210">
        <v>980589.29700000002</v>
      </c>
      <c r="F124" s="210">
        <v>-98.040999999999997</v>
      </c>
      <c r="G124" s="210">
        <v>-97.781999999999996</v>
      </c>
      <c r="H124" s="210">
        <v>-30.876999999999999</v>
      </c>
      <c r="I124" s="210">
        <v>0</v>
      </c>
      <c r="J124" s="210">
        <v>1.01</v>
      </c>
      <c r="K124" s="210">
        <v>-13.292</v>
      </c>
    </row>
    <row r="125" spans="1:11" x14ac:dyDescent="0.25">
      <c r="A125" t="s">
        <v>856</v>
      </c>
      <c r="B125" s="211">
        <v>47.048930038086702</v>
      </c>
      <c r="C125" s="211">
        <v>-120.467230535792</v>
      </c>
      <c r="D125" s="212">
        <v>1909.1</v>
      </c>
      <c r="E125" s="210">
        <v>980588.272</v>
      </c>
      <c r="F125" s="210">
        <v>-101.71599999999999</v>
      </c>
      <c r="G125" s="210">
        <v>-101.58799999999999</v>
      </c>
      <c r="H125" s="210">
        <v>-36.603000000000002</v>
      </c>
      <c r="I125" s="210">
        <v>0</v>
      </c>
      <c r="J125" s="210">
        <v>0.86</v>
      </c>
      <c r="K125" s="210">
        <v>-17.047999999999998</v>
      </c>
    </row>
    <row r="126" spans="1:11" x14ac:dyDescent="0.25">
      <c r="A126" t="s">
        <v>857</v>
      </c>
      <c r="B126" s="211">
        <v>47.036769990708798</v>
      </c>
      <c r="C126" s="211">
        <v>-120.472875446122</v>
      </c>
      <c r="D126" s="212">
        <v>1834.8</v>
      </c>
      <c r="E126" s="210">
        <v>980590.14199999999</v>
      </c>
      <c r="F126" s="210">
        <v>-103.2</v>
      </c>
      <c r="G126" s="210">
        <v>-103.148</v>
      </c>
      <c r="H126" s="210">
        <v>-40.621000000000002</v>
      </c>
      <c r="I126" s="210">
        <v>0</v>
      </c>
      <c r="J126" s="210">
        <v>0.76</v>
      </c>
      <c r="K126" s="210">
        <v>-18.898</v>
      </c>
    </row>
    <row r="127" spans="1:11" x14ac:dyDescent="0.25">
      <c r="A127" t="s">
        <v>858</v>
      </c>
      <c r="B127" s="211">
        <v>47.037303382842403</v>
      </c>
      <c r="C127" s="211">
        <v>-120.449873910623</v>
      </c>
      <c r="D127" s="212">
        <v>1831.1</v>
      </c>
      <c r="E127" s="210">
        <v>980591.07299999997</v>
      </c>
      <c r="F127" s="210">
        <v>-102.541</v>
      </c>
      <c r="G127" s="210">
        <v>-102.438</v>
      </c>
      <c r="H127" s="210">
        <v>-40.091000000000001</v>
      </c>
      <c r="I127" s="210">
        <v>0</v>
      </c>
      <c r="J127" s="210">
        <v>0.81</v>
      </c>
      <c r="K127" s="210">
        <v>-18.768000000000001</v>
      </c>
    </row>
    <row r="128" spans="1:11" x14ac:dyDescent="0.25">
      <c r="A128" t="s">
        <v>859</v>
      </c>
      <c r="B128" s="211">
        <v>47.048490023098097</v>
      </c>
      <c r="C128" s="211">
        <v>-120.43511719881801</v>
      </c>
      <c r="D128" s="212">
        <v>1921.8</v>
      </c>
      <c r="E128" s="210">
        <v>980589.777</v>
      </c>
      <c r="F128" s="210">
        <v>-99.414000000000001</v>
      </c>
      <c r="G128" s="210">
        <v>-99.22</v>
      </c>
      <c r="H128" s="210">
        <v>-33.869999999999997</v>
      </c>
      <c r="I128" s="210">
        <v>0</v>
      </c>
      <c r="J128" s="210">
        <v>0.93</v>
      </c>
      <c r="K128" s="210">
        <v>-15.58</v>
      </c>
    </row>
    <row r="129" spans="1:11" x14ac:dyDescent="0.25">
      <c r="A129" t="s">
        <v>860</v>
      </c>
      <c r="B129" s="211">
        <v>47.044888488380799</v>
      </c>
      <c r="C129" s="211">
        <v>-120.422997248179</v>
      </c>
      <c r="D129" s="212">
        <v>1948.1</v>
      </c>
      <c r="E129" s="210">
        <v>980588.45900000003</v>
      </c>
      <c r="F129" s="210">
        <v>-98.828999999999994</v>
      </c>
      <c r="G129" s="210">
        <v>-98.674000000000007</v>
      </c>
      <c r="H129" s="210">
        <v>-32.387</v>
      </c>
      <c r="I129" s="210">
        <v>0</v>
      </c>
      <c r="J129" s="210">
        <v>0.9</v>
      </c>
      <c r="K129" s="210">
        <v>-15.494</v>
      </c>
    </row>
    <row r="130" spans="1:11" x14ac:dyDescent="0.25">
      <c r="A130" t="s">
        <v>861</v>
      </c>
      <c r="B130" s="211">
        <v>47.053425028322998</v>
      </c>
      <c r="C130" s="211">
        <v>-120.418385630909</v>
      </c>
      <c r="D130" s="212">
        <v>2023.6</v>
      </c>
      <c r="E130" s="210">
        <v>980588.24899999995</v>
      </c>
      <c r="F130" s="210">
        <v>-95.284999999999997</v>
      </c>
      <c r="G130" s="210">
        <v>-95.054000000000002</v>
      </c>
      <c r="H130" s="210">
        <v>-26.266999999999999</v>
      </c>
      <c r="I130" s="210">
        <v>0</v>
      </c>
      <c r="J130" s="210">
        <v>1</v>
      </c>
      <c r="K130" s="210">
        <v>-11.704000000000001</v>
      </c>
    </row>
    <row r="131" spans="1:11" x14ac:dyDescent="0.25">
      <c r="A131" t="s">
        <v>862</v>
      </c>
      <c r="B131" s="211">
        <v>47.074713466077199</v>
      </c>
      <c r="C131" s="211">
        <v>-120.422969232623</v>
      </c>
      <c r="D131" s="212">
        <v>2063.8000000000002</v>
      </c>
      <c r="E131" s="210">
        <v>980587.91</v>
      </c>
      <c r="F131" s="210">
        <v>-95.143000000000001</v>
      </c>
      <c r="G131" s="210">
        <v>-94.453999999999994</v>
      </c>
      <c r="H131" s="210">
        <v>-24.756</v>
      </c>
      <c r="I131" s="210">
        <v>0.03</v>
      </c>
      <c r="J131" s="210">
        <v>1.47</v>
      </c>
      <c r="K131" s="210">
        <v>-10.204000000000001</v>
      </c>
    </row>
    <row r="132" spans="1:11" x14ac:dyDescent="0.25">
      <c r="A132" t="s">
        <v>863</v>
      </c>
      <c r="B132" s="211">
        <v>47.0628135231903</v>
      </c>
      <c r="C132" s="211">
        <v>-120.418187487903</v>
      </c>
      <c r="D132" s="212">
        <v>2074.8000000000002</v>
      </c>
      <c r="E132" s="210">
        <v>980585.68099999998</v>
      </c>
      <c r="F132" s="210">
        <v>-95.634</v>
      </c>
      <c r="G132" s="210">
        <v>-95.289000000000001</v>
      </c>
      <c r="H132" s="210">
        <v>-24.870999999999999</v>
      </c>
      <c r="I132" s="210">
        <v>0</v>
      </c>
      <c r="J132" s="210">
        <v>1.1299999999999999</v>
      </c>
      <c r="K132" s="210">
        <v>-11.609</v>
      </c>
    </row>
    <row r="133" spans="1:11" x14ac:dyDescent="0.25">
      <c r="A133" t="s">
        <v>864</v>
      </c>
      <c r="B133" s="211">
        <v>47.060296688686201</v>
      </c>
      <c r="C133" s="211">
        <v>-120.401990775074</v>
      </c>
      <c r="D133" s="212">
        <v>2134.1</v>
      </c>
      <c r="E133" s="210">
        <v>980580.42500000005</v>
      </c>
      <c r="F133" s="210">
        <v>-97.111999999999995</v>
      </c>
      <c r="G133" s="210">
        <v>-96.795000000000002</v>
      </c>
      <c r="H133" s="210">
        <v>-24.326000000000001</v>
      </c>
      <c r="I133" s="210">
        <v>0</v>
      </c>
      <c r="J133" s="210">
        <v>1.1200000000000001</v>
      </c>
      <c r="K133" s="210">
        <v>-13.675000000000001</v>
      </c>
    </row>
    <row r="134" spans="1:11" x14ac:dyDescent="0.25">
      <c r="A134" t="s">
        <v>865</v>
      </c>
      <c r="B134" s="211">
        <v>47.045230029754499</v>
      </c>
      <c r="C134" s="211">
        <v>-120.402040610924</v>
      </c>
      <c r="D134" s="212">
        <v>2017.2</v>
      </c>
      <c r="E134" s="210">
        <v>980586.56499999994</v>
      </c>
      <c r="F134" s="210">
        <v>-96.614999999999995</v>
      </c>
      <c r="G134" s="210">
        <v>-96.441000000000003</v>
      </c>
      <c r="H134" s="210">
        <v>-27.815999999999999</v>
      </c>
      <c r="I134" s="210">
        <v>0</v>
      </c>
      <c r="J134" s="210">
        <v>0.94</v>
      </c>
      <c r="K134" s="210">
        <v>-13.871</v>
      </c>
    </row>
    <row r="135" spans="1:11" x14ac:dyDescent="0.25">
      <c r="A135" t="s">
        <v>866</v>
      </c>
      <c r="B135" s="211">
        <v>47.045610021838201</v>
      </c>
      <c r="C135" s="211">
        <v>-120.385953964191</v>
      </c>
      <c r="D135" s="212">
        <v>2031.8</v>
      </c>
      <c r="E135" s="210">
        <v>980586.57799999998</v>
      </c>
      <c r="F135" s="210">
        <v>-95.759</v>
      </c>
      <c r="G135" s="210">
        <v>-95.53</v>
      </c>
      <c r="H135" s="210">
        <v>-26.460999999999999</v>
      </c>
      <c r="I135" s="210">
        <v>0</v>
      </c>
      <c r="J135" s="210">
        <v>1</v>
      </c>
      <c r="K135" s="210">
        <v>-13.39</v>
      </c>
    </row>
    <row r="136" spans="1:11" x14ac:dyDescent="0.25">
      <c r="A136" t="s">
        <v>867</v>
      </c>
      <c r="B136" s="211">
        <v>47.045723504574603</v>
      </c>
      <c r="C136" s="211">
        <v>-120.371799031056</v>
      </c>
      <c r="D136" s="212">
        <v>2031.7</v>
      </c>
      <c r="E136" s="210">
        <v>980586.72400000005</v>
      </c>
      <c r="F136" s="210">
        <v>-95.632999999999996</v>
      </c>
      <c r="G136" s="210">
        <v>-95.263999999999996</v>
      </c>
      <c r="H136" s="210">
        <v>-26.341000000000001</v>
      </c>
      <c r="I136" s="210">
        <v>0.01</v>
      </c>
      <c r="J136" s="210">
        <v>1.1399999999999999</v>
      </c>
      <c r="K136" s="210">
        <v>-13.534000000000001</v>
      </c>
    </row>
    <row r="137" spans="1:11" x14ac:dyDescent="0.25">
      <c r="A137" t="s">
        <v>868</v>
      </c>
      <c r="B137" s="211">
        <v>47.060680013320301</v>
      </c>
      <c r="C137" s="211">
        <v>-120.369802452643</v>
      </c>
      <c r="D137" s="212">
        <v>2181.9</v>
      </c>
      <c r="E137" s="210">
        <v>980579.79799999995</v>
      </c>
      <c r="F137" s="210">
        <v>-94.912000000000006</v>
      </c>
      <c r="G137" s="210">
        <v>-94.459000000000003</v>
      </c>
      <c r="H137" s="210">
        <v>-20.497</v>
      </c>
      <c r="I137" s="210">
        <v>0</v>
      </c>
      <c r="J137" s="210">
        <v>1.27</v>
      </c>
      <c r="K137" s="210">
        <v>-12.279</v>
      </c>
    </row>
    <row r="138" spans="1:11" x14ac:dyDescent="0.25">
      <c r="A138" t="s">
        <v>869</v>
      </c>
      <c r="B138" s="211">
        <v>47.075533498997402</v>
      </c>
      <c r="C138" s="211">
        <v>-120.370144284235</v>
      </c>
      <c r="D138" s="212">
        <v>2312.6</v>
      </c>
      <c r="E138" s="210">
        <v>980572.12600000005</v>
      </c>
      <c r="F138" s="210">
        <v>-96.094999999999999</v>
      </c>
      <c r="G138" s="210">
        <v>-95.421000000000006</v>
      </c>
      <c r="H138" s="210">
        <v>-17.222000000000001</v>
      </c>
      <c r="I138" s="210">
        <v>0</v>
      </c>
      <c r="J138" s="210">
        <v>1.53</v>
      </c>
      <c r="K138" s="210">
        <v>-12.721</v>
      </c>
    </row>
    <row r="139" spans="1:11" x14ac:dyDescent="0.25">
      <c r="A139" t="s">
        <v>870</v>
      </c>
      <c r="B139" s="211">
        <v>47.086231723639102</v>
      </c>
      <c r="C139" s="211">
        <v>-120.362991135323</v>
      </c>
      <c r="D139" s="212">
        <v>2455.4</v>
      </c>
      <c r="E139" s="210">
        <v>980562.73</v>
      </c>
      <c r="F139" s="210">
        <v>-97.9</v>
      </c>
      <c r="G139" s="210">
        <v>-96.878</v>
      </c>
      <c r="H139" s="210">
        <v>-14.154999999999999</v>
      </c>
      <c r="I139" s="210">
        <v>0.01</v>
      </c>
      <c r="J139" s="210">
        <v>1.92</v>
      </c>
      <c r="K139" s="210">
        <v>-14.007999999999999</v>
      </c>
    </row>
    <row r="140" spans="1:11" x14ac:dyDescent="0.25">
      <c r="A140" t="s">
        <v>871</v>
      </c>
      <c r="B140" s="211">
        <v>47.098920091107502</v>
      </c>
      <c r="C140" s="211">
        <v>-120.359412799653</v>
      </c>
      <c r="D140" s="212">
        <v>2666</v>
      </c>
      <c r="E140" s="210">
        <v>980551.03300000005</v>
      </c>
      <c r="F140" s="210">
        <v>-98.126000000000005</v>
      </c>
      <c r="G140" s="210">
        <v>-96.602999999999994</v>
      </c>
      <c r="H140" s="210">
        <v>-7.1980000000000004</v>
      </c>
      <c r="I140" s="210">
        <v>0.02</v>
      </c>
      <c r="J140" s="210">
        <v>2.48</v>
      </c>
      <c r="K140" s="210">
        <v>-13.413</v>
      </c>
    </row>
    <row r="141" spans="1:11" x14ac:dyDescent="0.25">
      <c r="A141" t="s">
        <v>872</v>
      </c>
      <c r="B141" s="211">
        <v>47.1208651074095</v>
      </c>
      <c r="C141" s="211">
        <v>-120.356393011862</v>
      </c>
      <c r="D141" s="212">
        <v>3218.5</v>
      </c>
      <c r="E141" s="210">
        <v>980519.51300000004</v>
      </c>
      <c r="F141" s="210">
        <v>-98.536000000000001</v>
      </c>
      <c r="G141" s="210">
        <v>-95.701999999999998</v>
      </c>
      <c r="H141" s="210">
        <v>11.236000000000001</v>
      </c>
      <c r="I141" s="210">
        <v>0.02</v>
      </c>
      <c r="J141" s="210">
        <v>3.93</v>
      </c>
      <c r="K141" s="210">
        <v>-11.972</v>
      </c>
    </row>
    <row r="142" spans="1:11" x14ac:dyDescent="0.25">
      <c r="A142" t="s">
        <v>873</v>
      </c>
      <c r="B142" s="211">
        <v>47.037805086168198</v>
      </c>
      <c r="C142" s="211">
        <v>-120.36432563015801</v>
      </c>
      <c r="D142" s="212">
        <v>1988.8</v>
      </c>
      <c r="E142" s="210">
        <v>980587.50899999996</v>
      </c>
      <c r="F142" s="210">
        <v>-96.701999999999998</v>
      </c>
      <c r="G142" s="210">
        <v>-96.289000000000001</v>
      </c>
      <c r="H142" s="210">
        <v>-28.872</v>
      </c>
      <c r="I142" s="210">
        <v>0</v>
      </c>
      <c r="J142" s="210">
        <v>1.17</v>
      </c>
      <c r="K142" s="210">
        <v>-15.079000000000001</v>
      </c>
    </row>
    <row r="143" spans="1:11" x14ac:dyDescent="0.25">
      <c r="A143" t="s">
        <v>874</v>
      </c>
      <c r="B143" s="211">
        <v>47.023510091250003</v>
      </c>
      <c r="C143" s="211">
        <v>-120.348100482617</v>
      </c>
      <c r="D143" s="212">
        <v>1975.2</v>
      </c>
      <c r="E143" s="210">
        <v>980588.549</v>
      </c>
      <c r="F143" s="210">
        <v>-95.185000000000002</v>
      </c>
      <c r="G143" s="210">
        <v>-94.798000000000002</v>
      </c>
      <c r="H143" s="210">
        <v>-27.818000000000001</v>
      </c>
      <c r="I143" s="210">
        <v>0</v>
      </c>
      <c r="J143" s="210">
        <v>1.1399999999999999</v>
      </c>
      <c r="K143" s="210">
        <v>-14.598000000000001</v>
      </c>
    </row>
    <row r="144" spans="1:11" x14ac:dyDescent="0.25">
      <c r="A144" t="s">
        <v>875</v>
      </c>
      <c r="B144" s="211">
        <v>47.030883455256799</v>
      </c>
      <c r="C144" s="211">
        <v>-120.37785389706001</v>
      </c>
      <c r="D144" s="212">
        <v>1921.5</v>
      </c>
      <c r="E144" s="210">
        <v>980591.11199999996</v>
      </c>
      <c r="F144" s="210">
        <v>-96.503</v>
      </c>
      <c r="G144" s="210">
        <v>-96.33</v>
      </c>
      <c r="H144" s="210">
        <v>-30.966999999999999</v>
      </c>
      <c r="I144" s="210">
        <v>0</v>
      </c>
      <c r="J144" s="210">
        <v>0.91</v>
      </c>
      <c r="K144" s="210">
        <v>-14.97</v>
      </c>
    </row>
    <row r="145" spans="1:11" x14ac:dyDescent="0.25">
      <c r="A145" t="s">
        <v>876</v>
      </c>
      <c r="B145" s="211">
        <v>46.990254733607699</v>
      </c>
      <c r="C145" s="211">
        <v>-120.55165701898299</v>
      </c>
      <c r="D145" s="212">
        <v>1507.1</v>
      </c>
      <c r="E145" s="210">
        <v>980606.73199999996</v>
      </c>
      <c r="F145" s="210">
        <v>-102.041</v>
      </c>
      <c r="G145" s="210">
        <v>-101.819</v>
      </c>
      <c r="H145" s="210">
        <v>-50.639000000000003</v>
      </c>
      <c r="I145" s="210">
        <v>0</v>
      </c>
      <c r="J145" s="210">
        <v>0.82</v>
      </c>
      <c r="K145" s="210">
        <v>-16.869</v>
      </c>
    </row>
    <row r="146" spans="1:11" x14ac:dyDescent="0.25">
      <c r="A146" t="s">
        <v>877</v>
      </c>
      <c r="B146" s="211">
        <v>46.983519810594601</v>
      </c>
      <c r="C146" s="211">
        <v>-120.544668658953</v>
      </c>
      <c r="D146" s="212">
        <v>1500.9</v>
      </c>
      <c r="E146" s="210">
        <v>980606.18299999996</v>
      </c>
      <c r="F146" s="210">
        <v>-102.35299999999999</v>
      </c>
      <c r="G146" s="210">
        <v>-102.149</v>
      </c>
      <c r="H146" s="210">
        <v>-51.162999999999997</v>
      </c>
      <c r="I146" s="210">
        <v>0</v>
      </c>
      <c r="J146" s="210">
        <v>0.8</v>
      </c>
      <c r="K146" s="210">
        <v>-17.609000000000002</v>
      </c>
    </row>
    <row r="147" spans="1:11" x14ac:dyDescent="0.25">
      <c r="A147" t="s">
        <v>878</v>
      </c>
      <c r="B147" s="211">
        <v>46.980972996176099</v>
      </c>
      <c r="C147" s="211">
        <v>-120.559165388582</v>
      </c>
      <c r="D147" s="212">
        <v>1502.4</v>
      </c>
      <c r="E147" s="210">
        <v>980606.35800000001</v>
      </c>
      <c r="F147" s="210">
        <v>-101.86</v>
      </c>
      <c r="G147" s="210">
        <v>-101.556</v>
      </c>
      <c r="H147" s="210">
        <v>-50.619</v>
      </c>
      <c r="I147" s="210">
        <v>0.01</v>
      </c>
      <c r="J147" s="210">
        <v>0.9</v>
      </c>
      <c r="K147" s="210">
        <v>-16.666</v>
      </c>
    </row>
    <row r="148" spans="1:11" x14ac:dyDescent="0.25">
      <c r="A148" t="s">
        <v>879</v>
      </c>
      <c r="B148" s="211">
        <v>46.969842992730499</v>
      </c>
      <c r="C148" s="211">
        <v>-120.560548520406</v>
      </c>
      <c r="D148" s="212">
        <v>1489.9</v>
      </c>
      <c r="E148" s="210">
        <v>980605.98899999994</v>
      </c>
      <c r="F148" s="210">
        <v>-101.974</v>
      </c>
      <c r="G148" s="210">
        <v>-101.51600000000001</v>
      </c>
      <c r="H148" s="210">
        <v>-51.161000000000001</v>
      </c>
      <c r="I148" s="210">
        <v>0.01</v>
      </c>
      <c r="J148" s="210">
        <v>1.05</v>
      </c>
      <c r="K148" s="210">
        <v>-16.925999999999998</v>
      </c>
    </row>
    <row r="149" spans="1:11" x14ac:dyDescent="0.25">
      <c r="A149" t="s">
        <v>880</v>
      </c>
      <c r="B149" s="211">
        <v>46.962571234851303</v>
      </c>
      <c r="C149" s="211">
        <v>-120.55411999617699</v>
      </c>
      <c r="D149" s="212">
        <v>1478.4</v>
      </c>
      <c r="E149" s="210">
        <v>980605.98400000005</v>
      </c>
      <c r="F149" s="210">
        <v>-102.01300000000001</v>
      </c>
      <c r="G149" s="210">
        <v>-101.501</v>
      </c>
      <c r="H149" s="210">
        <v>-51.591999999999999</v>
      </c>
      <c r="I149" s="210">
        <v>0</v>
      </c>
      <c r="J149" s="210">
        <v>1.1000000000000001</v>
      </c>
      <c r="K149" s="210">
        <v>-17.311</v>
      </c>
    </row>
    <row r="150" spans="1:11" x14ac:dyDescent="0.25">
      <c r="A150" t="s">
        <v>881</v>
      </c>
      <c r="B150" s="211">
        <v>46.954242954112601</v>
      </c>
      <c r="C150" s="211">
        <v>-120.54907316160499</v>
      </c>
      <c r="D150" s="212">
        <v>1468.5</v>
      </c>
      <c r="E150" s="210">
        <v>980606.26800000004</v>
      </c>
      <c r="F150" s="210">
        <v>-101.566</v>
      </c>
      <c r="G150" s="210">
        <v>-100.87</v>
      </c>
      <c r="H150" s="210">
        <v>-51.481000000000002</v>
      </c>
      <c r="I150" s="210">
        <v>0.02</v>
      </c>
      <c r="J150" s="210">
        <v>1.28</v>
      </c>
      <c r="K150" s="210">
        <v>-17.059999999999999</v>
      </c>
    </row>
    <row r="151" spans="1:11" x14ac:dyDescent="0.25">
      <c r="A151" t="s">
        <v>882</v>
      </c>
      <c r="B151" s="211">
        <v>46.951794690665501</v>
      </c>
      <c r="C151" s="211">
        <v>-120.559533269436</v>
      </c>
      <c r="D151" s="212">
        <v>1531.8</v>
      </c>
      <c r="E151" s="210">
        <v>980602.51899999997</v>
      </c>
      <c r="F151" s="210">
        <v>-101.3</v>
      </c>
      <c r="G151" s="210">
        <v>-100.377</v>
      </c>
      <c r="H151" s="210">
        <v>-49.055</v>
      </c>
      <c r="I151" s="210">
        <v>0</v>
      </c>
      <c r="J151" s="210">
        <v>1.53</v>
      </c>
      <c r="K151" s="210">
        <v>-16.337</v>
      </c>
    </row>
    <row r="152" spans="1:11" x14ac:dyDescent="0.25">
      <c r="A152" t="s">
        <v>883</v>
      </c>
      <c r="B152" s="211">
        <v>46.955449634709801</v>
      </c>
      <c r="C152" s="211">
        <v>-120.564701666796</v>
      </c>
      <c r="D152" s="212">
        <v>1540.1</v>
      </c>
      <c r="E152" s="210">
        <v>980601.79099999997</v>
      </c>
      <c r="F152" s="210">
        <v>-101.863</v>
      </c>
      <c r="G152" s="210">
        <v>-101.032</v>
      </c>
      <c r="H152" s="210">
        <v>-49.335999999999999</v>
      </c>
      <c r="I152" s="210">
        <v>0</v>
      </c>
      <c r="J152" s="210">
        <v>1.44</v>
      </c>
      <c r="K152" s="210">
        <v>-16.722000000000001</v>
      </c>
    </row>
    <row r="153" spans="1:11" x14ac:dyDescent="0.25">
      <c r="A153" t="s">
        <v>884</v>
      </c>
      <c r="B153" s="211">
        <v>46.962687903449897</v>
      </c>
      <c r="C153" s="211">
        <v>-120.570048487073</v>
      </c>
      <c r="D153" s="212">
        <v>1546.5</v>
      </c>
      <c r="E153" s="210">
        <v>980602.098</v>
      </c>
      <c r="F153" s="210">
        <v>-101.828</v>
      </c>
      <c r="G153" s="210">
        <v>-101.19</v>
      </c>
      <c r="H153" s="210">
        <v>-49.085000000000001</v>
      </c>
      <c r="I153" s="210">
        <v>0</v>
      </c>
      <c r="J153" s="210">
        <v>1.25</v>
      </c>
      <c r="K153" s="210">
        <v>-16.52</v>
      </c>
    </row>
    <row r="154" spans="1:11" x14ac:dyDescent="0.25">
      <c r="A154" t="s">
        <v>885</v>
      </c>
      <c r="B154" s="211">
        <v>46.970143011525799</v>
      </c>
      <c r="C154" s="211">
        <v>-120.57544865376801</v>
      </c>
      <c r="D154" s="212">
        <v>1566.9</v>
      </c>
      <c r="E154" s="210">
        <v>980601.52800000005</v>
      </c>
      <c r="F154" s="210">
        <v>-101.845</v>
      </c>
      <c r="G154" s="210">
        <v>-101.354</v>
      </c>
      <c r="H154" s="210">
        <v>-48.402999999999999</v>
      </c>
      <c r="I154" s="210">
        <v>0</v>
      </c>
      <c r="J154" s="210">
        <v>1.1100000000000001</v>
      </c>
      <c r="K154" s="210">
        <v>-16.303999999999998</v>
      </c>
    </row>
    <row r="155" spans="1:11" x14ac:dyDescent="0.25">
      <c r="A155" t="s">
        <v>886</v>
      </c>
      <c r="B155" s="211">
        <v>46.9762095625725</v>
      </c>
      <c r="C155" s="211">
        <v>-120.585628757086</v>
      </c>
      <c r="D155" s="212">
        <v>1601.4</v>
      </c>
      <c r="E155" s="210">
        <v>980600.11399999994</v>
      </c>
      <c r="F155" s="210">
        <v>-101.745</v>
      </c>
      <c r="G155" s="210">
        <v>-101.306</v>
      </c>
      <c r="H155" s="210">
        <v>-47.128999999999998</v>
      </c>
      <c r="I155" s="210">
        <v>0</v>
      </c>
      <c r="J155" s="210">
        <v>1.07</v>
      </c>
      <c r="K155" s="210">
        <v>-15.776</v>
      </c>
    </row>
    <row r="156" spans="1:11" x14ac:dyDescent="0.25">
      <c r="A156" t="s">
        <v>887</v>
      </c>
      <c r="B156" s="211">
        <v>46.970691183906403</v>
      </c>
      <c r="C156" s="211">
        <v>-120.59095214092</v>
      </c>
      <c r="D156" s="212">
        <v>1628.5</v>
      </c>
      <c r="E156" s="210">
        <v>980597.85900000005</v>
      </c>
      <c r="F156" s="210">
        <v>-101.878</v>
      </c>
      <c r="G156" s="210">
        <v>-101.25700000000001</v>
      </c>
      <c r="H156" s="210">
        <v>-46.338000000000001</v>
      </c>
      <c r="I156" s="210">
        <v>0</v>
      </c>
      <c r="J156" s="210">
        <v>1.26</v>
      </c>
      <c r="K156" s="210">
        <v>-15.707000000000001</v>
      </c>
    </row>
    <row r="157" spans="1:11" x14ac:dyDescent="0.25">
      <c r="A157" t="s">
        <v>888</v>
      </c>
      <c r="B157" s="211">
        <v>46.9707162447827</v>
      </c>
      <c r="C157" s="211">
        <v>-120.601715471391</v>
      </c>
      <c r="D157" s="212">
        <v>1671.7</v>
      </c>
      <c r="E157" s="210">
        <v>980594.78700000001</v>
      </c>
      <c r="F157" s="210">
        <v>-102.364</v>
      </c>
      <c r="G157" s="210">
        <v>-101.608</v>
      </c>
      <c r="H157" s="210">
        <v>-45.35</v>
      </c>
      <c r="I157" s="210">
        <v>0</v>
      </c>
      <c r="J157" s="210">
        <v>1.41</v>
      </c>
      <c r="K157" s="210">
        <v>-15.718</v>
      </c>
    </row>
    <row r="158" spans="1:11" x14ac:dyDescent="0.25">
      <c r="A158" t="s">
        <v>889</v>
      </c>
      <c r="B158" s="211">
        <v>46.971227797494798</v>
      </c>
      <c r="C158" s="211">
        <v>-120.629008978912</v>
      </c>
      <c r="D158" s="212">
        <v>1799.9</v>
      </c>
      <c r="E158" s="210">
        <v>980586.47400000005</v>
      </c>
      <c r="F158" s="210">
        <v>-103.039</v>
      </c>
      <c r="G158" s="210">
        <v>-101.996</v>
      </c>
      <c r="H158" s="210">
        <v>-41.651000000000003</v>
      </c>
      <c r="I158" s="210">
        <v>0</v>
      </c>
      <c r="J158" s="210">
        <v>1.74</v>
      </c>
      <c r="K158" s="210">
        <v>-15.246</v>
      </c>
    </row>
    <row r="159" spans="1:11" x14ac:dyDescent="0.25">
      <c r="A159" t="s">
        <v>890</v>
      </c>
      <c r="B159" s="211">
        <v>46.966821135852399</v>
      </c>
      <c r="C159" s="211">
        <v>-120.645362384522</v>
      </c>
      <c r="D159" s="212">
        <v>1894.2</v>
      </c>
      <c r="E159" s="210">
        <v>980582.74199999997</v>
      </c>
      <c r="F159" s="210">
        <v>-100.72199999999999</v>
      </c>
      <c r="G159" s="210">
        <v>-98.7</v>
      </c>
      <c r="H159" s="210">
        <v>-36.118000000000002</v>
      </c>
      <c r="I159" s="210">
        <v>0.01</v>
      </c>
      <c r="J159" s="210">
        <v>2.75</v>
      </c>
      <c r="K159" s="210">
        <v>-11.52</v>
      </c>
    </row>
    <row r="160" spans="1:11" x14ac:dyDescent="0.25">
      <c r="A160" t="s">
        <v>891</v>
      </c>
      <c r="B160" s="211">
        <v>46.985144449039701</v>
      </c>
      <c r="C160" s="211">
        <v>-120.645282619076</v>
      </c>
      <c r="D160" s="212">
        <v>1831.8</v>
      </c>
      <c r="E160" s="210">
        <v>980588.48100000003</v>
      </c>
      <c r="F160" s="210">
        <v>-100.379</v>
      </c>
      <c r="G160" s="210">
        <v>-99.715999999999994</v>
      </c>
      <c r="H160" s="210">
        <v>-37.902999999999999</v>
      </c>
      <c r="I160" s="210">
        <v>0</v>
      </c>
      <c r="J160" s="210">
        <v>1.37</v>
      </c>
      <c r="K160" s="210">
        <v>-12.045999999999999</v>
      </c>
    </row>
    <row r="161" spans="1:11" x14ac:dyDescent="0.25">
      <c r="A161" t="s">
        <v>892</v>
      </c>
      <c r="B161" s="211">
        <v>46.985351207257501</v>
      </c>
      <c r="C161" s="211">
        <v>-120.619819003134</v>
      </c>
      <c r="D161" s="212">
        <v>1727.4</v>
      </c>
      <c r="E161" s="210">
        <v>980593.46699999995</v>
      </c>
      <c r="F161" s="210">
        <v>-101.664</v>
      </c>
      <c r="G161" s="210">
        <v>-101.187</v>
      </c>
      <c r="H161" s="210">
        <v>-42.747999999999998</v>
      </c>
      <c r="I161" s="210">
        <v>0</v>
      </c>
      <c r="J161" s="210">
        <v>1.1499999999999999</v>
      </c>
      <c r="K161" s="210">
        <v>-14.317</v>
      </c>
    </row>
    <row r="162" spans="1:11" x14ac:dyDescent="0.25">
      <c r="A162" t="s">
        <v>893</v>
      </c>
      <c r="B162" s="211">
        <v>46.999509430752397</v>
      </c>
      <c r="C162" s="211">
        <v>-120.645769445507</v>
      </c>
      <c r="D162" s="212">
        <v>1774</v>
      </c>
      <c r="E162" s="210">
        <v>980592.98300000001</v>
      </c>
      <c r="F162" s="210">
        <v>-100.636</v>
      </c>
      <c r="G162" s="210">
        <v>-100.084</v>
      </c>
      <c r="H162" s="210">
        <v>-40.131</v>
      </c>
      <c r="I162" s="210">
        <v>0</v>
      </c>
      <c r="J162" s="210">
        <v>1.24</v>
      </c>
      <c r="K162" s="210">
        <v>-12.013999999999999</v>
      </c>
    </row>
    <row r="163" spans="1:11" x14ac:dyDescent="0.25">
      <c r="A163" t="s">
        <v>894</v>
      </c>
      <c r="B163" s="211">
        <v>46.999594547498099</v>
      </c>
      <c r="C163" s="211">
        <v>-120.618497611284</v>
      </c>
      <c r="D163" s="212">
        <v>1675.9</v>
      </c>
      <c r="E163" s="210">
        <v>980597.99</v>
      </c>
      <c r="F163" s="210">
        <v>-101.51300000000001</v>
      </c>
      <c r="G163" s="210">
        <v>-101.139</v>
      </c>
      <c r="H163" s="210">
        <v>-44.353999999999999</v>
      </c>
      <c r="I163" s="210">
        <v>0</v>
      </c>
      <c r="J163" s="210">
        <v>1.03</v>
      </c>
      <c r="K163" s="210">
        <v>-13.919</v>
      </c>
    </row>
    <row r="164" spans="1:11" x14ac:dyDescent="0.25">
      <c r="A164" t="s">
        <v>895</v>
      </c>
      <c r="B164" s="211">
        <v>47.014104424404302</v>
      </c>
      <c r="C164" s="211">
        <v>-120.64510124176699</v>
      </c>
      <c r="D164" s="212">
        <v>1689.1</v>
      </c>
      <c r="E164" s="210">
        <v>980600.54</v>
      </c>
      <c r="F164" s="210">
        <v>-99.483999999999995</v>
      </c>
      <c r="G164" s="210">
        <v>-98.894000000000005</v>
      </c>
      <c r="H164" s="210">
        <v>-41.875</v>
      </c>
      <c r="I164" s="210">
        <v>0.01</v>
      </c>
      <c r="J164" s="210">
        <v>1.25</v>
      </c>
      <c r="K164" s="210">
        <v>-10.454000000000001</v>
      </c>
    </row>
    <row r="165" spans="1:11" x14ac:dyDescent="0.25">
      <c r="A165" t="s">
        <v>896</v>
      </c>
      <c r="B165" s="211">
        <v>47.028682861422602</v>
      </c>
      <c r="C165" s="211">
        <v>-120.650051370208</v>
      </c>
      <c r="D165" s="212">
        <v>1660.1</v>
      </c>
      <c r="E165" s="210">
        <v>980603.06499999994</v>
      </c>
      <c r="F165" s="210">
        <v>-100.01300000000001</v>
      </c>
      <c r="G165" s="210">
        <v>-99.412999999999997</v>
      </c>
      <c r="H165" s="210">
        <v>-43.393000000000001</v>
      </c>
      <c r="I165" s="210">
        <v>0</v>
      </c>
      <c r="J165" s="210">
        <v>1.25</v>
      </c>
      <c r="K165" s="210">
        <v>-10.423</v>
      </c>
    </row>
    <row r="166" spans="1:11" x14ac:dyDescent="0.25">
      <c r="A166" t="s">
        <v>897</v>
      </c>
      <c r="B166" s="211">
        <v>47.014224515553799</v>
      </c>
      <c r="C166" s="211">
        <v>-120.620354485514</v>
      </c>
      <c r="D166" s="212">
        <v>1585.4</v>
      </c>
      <c r="E166" s="210">
        <v>980605.87199999997</v>
      </c>
      <c r="F166" s="210">
        <v>-100.376</v>
      </c>
      <c r="G166" s="210">
        <v>-99.911000000000001</v>
      </c>
      <c r="H166" s="210">
        <v>-46.304000000000002</v>
      </c>
      <c r="I166" s="210">
        <v>0</v>
      </c>
      <c r="J166" s="210">
        <v>1.0900000000000001</v>
      </c>
      <c r="K166" s="210">
        <v>-12.201000000000001</v>
      </c>
    </row>
    <row r="167" spans="1:11" x14ac:dyDescent="0.25">
      <c r="A167" t="s">
        <v>898</v>
      </c>
      <c r="B167" s="211">
        <v>47.0031162300101</v>
      </c>
      <c r="C167" s="211">
        <v>-120.600192626278</v>
      </c>
      <c r="D167" s="212">
        <v>1593.1</v>
      </c>
      <c r="E167" s="210">
        <v>980603.41399999999</v>
      </c>
      <c r="F167" s="210">
        <v>-101.369</v>
      </c>
      <c r="G167" s="210">
        <v>-101.026</v>
      </c>
      <c r="H167" s="210">
        <v>-47.033999999999999</v>
      </c>
      <c r="I167" s="210">
        <v>0.01</v>
      </c>
      <c r="J167" s="210">
        <v>0.97</v>
      </c>
      <c r="K167" s="210">
        <v>-14.246</v>
      </c>
    </row>
    <row r="168" spans="1:11" x14ac:dyDescent="0.25">
      <c r="A168" t="s">
        <v>899</v>
      </c>
      <c r="B168" s="211">
        <v>46.989442865826099</v>
      </c>
      <c r="C168" s="211">
        <v>-120.588028957063</v>
      </c>
      <c r="D168" s="212">
        <v>1591.9</v>
      </c>
      <c r="E168" s="210">
        <v>980602.3</v>
      </c>
      <c r="F168" s="210">
        <v>-101.319</v>
      </c>
      <c r="G168" s="210">
        <v>-100.996</v>
      </c>
      <c r="H168" s="210">
        <v>-47.024000000000001</v>
      </c>
      <c r="I168" s="210">
        <v>0</v>
      </c>
      <c r="J168" s="210">
        <v>0.95</v>
      </c>
      <c r="K168" s="210">
        <v>-14.976000000000001</v>
      </c>
    </row>
    <row r="169" spans="1:11" x14ac:dyDescent="0.25">
      <c r="A169" t="s">
        <v>900</v>
      </c>
      <c r="B169" s="211">
        <v>46.981716288021701</v>
      </c>
      <c r="C169" s="211">
        <v>-120.596415546963</v>
      </c>
      <c r="D169" s="212">
        <v>1639.8</v>
      </c>
      <c r="E169" s="210">
        <v>980598.5</v>
      </c>
      <c r="F169" s="210">
        <v>-101.55500000000001</v>
      </c>
      <c r="G169" s="210">
        <v>-101.13800000000001</v>
      </c>
      <c r="H169" s="210">
        <v>-45.628999999999998</v>
      </c>
      <c r="I169" s="210">
        <v>0</v>
      </c>
      <c r="J169" s="210">
        <v>1.06</v>
      </c>
      <c r="K169" s="210">
        <v>-15.098000000000001</v>
      </c>
    </row>
    <row r="170" spans="1:11" x14ac:dyDescent="0.25">
      <c r="A170" t="s">
        <v>901</v>
      </c>
      <c r="B170" s="211">
        <v>46.977387997634303</v>
      </c>
      <c r="C170" s="211">
        <v>-120.57613699154</v>
      </c>
      <c r="D170" s="212">
        <v>1564.2</v>
      </c>
      <c r="E170" s="210">
        <v>980602.51599999995</v>
      </c>
      <c r="F170" s="210">
        <v>-101.675</v>
      </c>
      <c r="G170" s="210">
        <v>-101.29300000000001</v>
      </c>
      <c r="H170" s="210">
        <v>-48.326000000000001</v>
      </c>
      <c r="I170" s="210">
        <v>0</v>
      </c>
      <c r="J170" s="210">
        <v>1</v>
      </c>
      <c r="K170" s="210">
        <v>-16.013000000000002</v>
      </c>
    </row>
    <row r="171" spans="1:11" x14ac:dyDescent="0.25">
      <c r="A171" t="s">
        <v>902</v>
      </c>
      <c r="B171" s="213">
        <v>46.997916517382301</v>
      </c>
      <c r="C171" s="213">
        <v>-120.506140287718</v>
      </c>
      <c r="D171" s="212">
        <v>1610.2</v>
      </c>
      <c r="E171" s="210">
        <v>980598.723</v>
      </c>
      <c r="F171" s="210">
        <v>-104.56399999999999</v>
      </c>
      <c r="G171" s="210">
        <v>-104.55800000000001</v>
      </c>
      <c r="H171" s="210">
        <v>-49.645000000000003</v>
      </c>
      <c r="I171" s="210">
        <v>0</v>
      </c>
      <c r="J171" s="210">
        <v>0.64</v>
      </c>
      <c r="K171" s="210">
        <v>-20.707999999999998</v>
      </c>
    </row>
    <row r="172" spans="1:11" x14ac:dyDescent="0.25">
      <c r="A172" t="s">
        <v>903</v>
      </c>
      <c r="B172" s="213">
        <v>47.000133157502397</v>
      </c>
      <c r="C172" s="213">
        <v>-120.492091904283</v>
      </c>
      <c r="D172" s="212">
        <v>1635.7</v>
      </c>
      <c r="E172" s="210">
        <v>980596.12399999995</v>
      </c>
      <c r="F172" s="210">
        <v>-105.842</v>
      </c>
      <c r="G172" s="210">
        <v>-105.854</v>
      </c>
      <c r="H172" s="210">
        <v>-50.055999999999997</v>
      </c>
      <c r="I172" s="210">
        <v>0</v>
      </c>
      <c r="J172" s="210">
        <v>0.63</v>
      </c>
      <c r="K172" s="210">
        <v>-22.324000000000002</v>
      </c>
    </row>
    <row r="173" spans="1:11" x14ac:dyDescent="0.25">
      <c r="A173" s="2" t="s">
        <v>904</v>
      </c>
      <c r="B173" s="213">
        <v>47.000044939697197</v>
      </c>
      <c r="C173" s="213">
        <v>-120.464185385324</v>
      </c>
      <c r="D173" s="214">
        <v>1649.7</v>
      </c>
      <c r="E173" s="215">
        <v>980595.51300000004</v>
      </c>
      <c r="F173" s="215">
        <v>-105.604</v>
      </c>
      <c r="G173" s="215">
        <v>-105.631</v>
      </c>
      <c r="H173" s="215">
        <v>-49.34</v>
      </c>
      <c r="I173" s="215">
        <v>0.01</v>
      </c>
      <c r="J173" s="215">
        <v>0.62</v>
      </c>
      <c r="K173" s="215">
        <v>-22.890999999999998</v>
      </c>
    </row>
    <row r="174" spans="1:11" x14ac:dyDescent="0.25">
      <c r="A174" s="2" t="s">
        <v>905</v>
      </c>
      <c r="B174" s="2">
        <v>47.021990000000002</v>
      </c>
      <c r="C174" s="2">
        <v>-120.46632</v>
      </c>
      <c r="D174" s="2">
        <v>1760.7</v>
      </c>
      <c r="E174" s="2">
        <v>980593.1</v>
      </c>
      <c r="F174" s="2">
        <v>-103.35</v>
      </c>
      <c r="G174" s="2">
        <v>-103.41</v>
      </c>
      <c r="H174" s="2">
        <v>-43.3</v>
      </c>
      <c r="I174" s="215">
        <v>0</v>
      </c>
      <c r="J174" s="2">
        <v>0.62</v>
      </c>
      <c r="K174" s="2">
        <v>-20.03</v>
      </c>
    </row>
    <row r="175" spans="1:11" x14ac:dyDescent="0.25">
      <c r="A175" t="s">
        <v>906</v>
      </c>
      <c r="B175" s="213">
        <v>47.022716548565903</v>
      </c>
      <c r="C175" s="213">
        <v>-120.43465712757499</v>
      </c>
      <c r="D175" s="212">
        <v>1783.9</v>
      </c>
      <c r="E175" s="210">
        <v>980592.23300000001</v>
      </c>
      <c r="F175" s="210">
        <v>-102.89</v>
      </c>
      <c r="G175" s="210">
        <v>-102.86199999999999</v>
      </c>
      <c r="H175" s="210">
        <v>-42.048000000000002</v>
      </c>
      <c r="I175" s="210">
        <v>0</v>
      </c>
      <c r="J175" s="210">
        <v>0.72</v>
      </c>
      <c r="K175" s="210">
        <v>-20.172000000000001</v>
      </c>
    </row>
    <row r="176" spans="1:11" x14ac:dyDescent="0.25">
      <c r="A176" t="s">
        <v>907</v>
      </c>
      <c r="B176" s="213">
        <v>47.022650108177999</v>
      </c>
      <c r="C176" s="213">
        <v>-120.412915457721</v>
      </c>
      <c r="D176" s="212">
        <v>1831.8</v>
      </c>
      <c r="E176" s="210">
        <v>980592.01500000001</v>
      </c>
      <c r="F176" s="210">
        <v>-100.23</v>
      </c>
      <c r="G176" s="210">
        <v>-100.197</v>
      </c>
      <c r="H176" s="210">
        <v>-37.753</v>
      </c>
      <c r="I176" s="210">
        <v>0</v>
      </c>
      <c r="J176" s="210">
        <v>0.74</v>
      </c>
      <c r="K176" s="210">
        <v>-18.137</v>
      </c>
    </row>
    <row r="177" spans="1:11" x14ac:dyDescent="0.25">
      <c r="A177" t="s">
        <v>908</v>
      </c>
      <c r="B177" s="213">
        <v>47.031620101417303</v>
      </c>
      <c r="C177" s="213">
        <v>-120.412855489563</v>
      </c>
      <c r="D177" s="212">
        <v>1890.8</v>
      </c>
      <c r="E177" s="210">
        <v>980590.89099999995</v>
      </c>
      <c r="F177" s="210">
        <v>-98.632000000000005</v>
      </c>
      <c r="G177" s="210">
        <v>-98.549000000000007</v>
      </c>
      <c r="H177" s="210">
        <v>-34.145000000000003</v>
      </c>
      <c r="I177" s="210">
        <v>0</v>
      </c>
      <c r="J177" s="210">
        <v>0.81</v>
      </c>
      <c r="K177" s="210">
        <v>-16.149000000000001</v>
      </c>
    </row>
    <row r="178" spans="1:11" x14ac:dyDescent="0.25">
      <c r="A178" t="s">
        <v>909</v>
      </c>
      <c r="B178" s="211">
        <v>47.041101750623199</v>
      </c>
      <c r="C178" s="211">
        <v>-120.413170704094</v>
      </c>
      <c r="D178" s="212">
        <v>1956.9</v>
      </c>
      <c r="E178" s="210">
        <v>980590.11699999997</v>
      </c>
      <c r="F178" s="210">
        <v>-96.302000000000007</v>
      </c>
      <c r="G178" s="210">
        <v>-96.168999999999997</v>
      </c>
      <c r="H178" s="210">
        <v>-29.56</v>
      </c>
      <c r="I178" s="210">
        <v>0</v>
      </c>
      <c r="J178" s="210">
        <v>0.88</v>
      </c>
      <c r="K178" s="210">
        <v>-13.409000000000001</v>
      </c>
    </row>
    <row r="179" spans="1:11" x14ac:dyDescent="0.25">
      <c r="A179" t="s">
        <v>910</v>
      </c>
      <c r="B179" s="211">
        <v>47.037306817589297</v>
      </c>
      <c r="C179" s="211">
        <v>-120.390987269741</v>
      </c>
      <c r="D179" s="212">
        <v>1967.4</v>
      </c>
      <c r="E179" s="210">
        <v>980588.88800000004</v>
      </c>
      <c r="F179" s="210">
        <v>-96.558000000000007</v>
      </c>
      <c r="G179" s="210">
        <v>-96.409000000000006</v>
      </c>
      <c r="H179" s="210">
        <v>-29.456</v>
      </c>
      <c r="I179" s="210">
        <v>0</v>
      </c>
      <c r="J179" s="210">
        <v>0.9</v>
      </c>
      <c r="K179" s="210">
        <v>-14.439</v>
      </c>
    </row>
    <row r="180" spans="1:11" x14ac:dyDescent="0.25">
      <c r="A180" t="s">
        <v>911</v>
      </c>
      <c r="B180" s="211">
        <v>47.030831822675502</v>
      </c>
      <c r="C180" s="211">
        <v>-120.39099896031701</v>
      </c>
      <c r="D180" s="212">
        <v>1922</v>
      </c>
      <c r="E180" s="210">
        <v>980590.49</v>
      </c>
      <c r="F180" s="210">
        <v>-97.093000000000004</v>
      </c>
      <c r="G180" s="210">
        <v>-96.989000000000004</v>
      </c>
      <c r="H180" s="210">
        <v>-31.541</v>
      </c>
      <c r="I180" s="210">
        <v>0</v>
      </c>
      <c r="J180" s="210">
        <v>0.84</v>
      </c>
      <c r="K180" s="210">
        <v>-15.239000000000001</v>
      </c>
    </row>
    <row r="181" spans="1:11" x14ac:dyDescent="0.25">
      <c r="A181" t="s">
        <v>912</v>
      </c>
      <c r="B181" s="211">
        <v>47.0233500364156</v>
      </c>
      <c r="C181" s="211">
        <v>-120.386278823686</v>
      </c>
      <c r="D181" s="212">
        <v>1872.8</v>
      </c>
      <c r="E181" s="210">
        <v>980593.74800000002</v>
      </c>
      <c r="F181" s="210">
        <v>-96.103999999999999</v>
      </c>
      <c r="G181" s="210">
        <v>-96.013999999999996</v>
      </c>
      <c r="H181" s="210">
        <v>-32.228000000000002</v>
      </c>
      <c r="I181" s="210">
        <v>0</v>
      </c>
      <c r="J181" s="210">
        <v>0.81</v>
      </c>
      <c r="K181" s="210">
        <v>-14.683999999999999</v>
      </c>
    </row>
    <row r="182" spans="1:11" x14ac:dyDescent="0.25">
      <c r="A182" t="s">
        <v>913</v>
      </c>
      <c r="B182" s="211">
        <v>47.023431664568598</v>
      </c>
      <c r="C182" s="211">
        <v>-120.37356710444</v>
      </c>
      <c r="D182" s="212">
        <v>1904.4</v>
      </c>
      <c r="E182" s="210">
        <v>980592.40500000003</v>
      </c>
      <c r="F182" s="210">
        <v>-95.564999999999998</v>
      </c>
      <c r="G182" s="210">
        <v>-95.445999999999998</v>
      </c>
      <c r="H182" s="210">
        <v>-30.614000000000001</v>
      </c>
      <c r="I182" s="210">
        <v>0</v>
      </c>
      <c r="J182" s="210">
        <v>0.85</v>
      </c>
      <c r="K182" s="210">
        <v>-14.486000000000001</v>
      </c>
    </row>
    <row r="183" spans="1:11" x14ac:dyDescent="0.25">
      <c r="A183" t="s">
        <v>914</v>
      </c>
      <c r="B183" s="211">
        <v>47.001161665550903</v>
      </c>
      <c r="C183" s="211">
        <v>-120.359462020705</v>
      </c>
      <c r="D183" s="212">
        <v>1895</v>
      </c>
      <c r="E183" s="210">
        <v>980593.63699999999</v>
      </c>
      <c r="F183" s="210">
        <v>-92.882000000000005</v>
      </c>
      <c r="G183" s="210">
        <v>-92.88</v>
      </c>
      <c r="H183" s="210">
        <v>-28.25</v>
      </c>
      <c r="I183" s="210">
        <v>0</v>
      </c>
      <c r="J183" s="210">
        <v>0.73</v>
      </c>
      <c r="K183" s="210">
        <v>-13.11</v>
      </c>
    </row>
    <row r="184" spans="1:11" x14ac:dyDescent="0.25">
      <c r="A184" t="s">
        <v>915</v>
      </c>
      <c r="B184" s="211">
        <v>47.001015033403299</v>
      </c>
      <c r="C184" s="211">
        <v>-120.37258525110801</v>
      </c>
      <c r="D184" s="212">
        <v>1849.5</v>
      </c>
      <c r="E184" s="210">
        <v>980595.48</v>
      </c>
      <c r="F184" s="210">
        <v>-93.75</v>
      </c>
      <c r="G184" s="210">
        <v>-93.683000000000007</v>
      </c>
      <c r="H184" s="210">
        <v>-30.669</v>
      </c>
      <c r="I184" s="210">
        <v>0</v>
      </c>
      <c r="J184" s="210">
        <v>0.78</v>
      </c>
      <c r="K184" s="210">
        <v>-13.523</v>
      </c>
    </row>
    <row r="185" spans="1:11" x14ac:dyDescent="0.25">
      <c r="A185" t="s">
        <v>916</v>
      </c>
      <c r="B185" s="211">
        <v>47.0009599251119</v>
      </c>
      <c r="C185" s="211">
        <v>-120.383330420307</v>
      </c>
      <c r="D185" s="212">
        <v>1857.1</v>
      </c>
      <c r="E185" s="210">
        <v>980593.63100000005</v>
      </c>
      <c r="F185" s="210">
        <v>-95.138999999999996</v>
      </c>
      <c r="G185" s="210">
        <v>-95.135000000000005</v>
      </c>
      <c r="H185" s="210">
        <v>-31.8</v>
      </c>
      <c r="I185" s="210">
        <v>0.02</v>
      </c>
      <c r="J185" s="210">
        <v>0.72</v>
      </c>
      <c r="K185" s="210">
        <v>-14.664999999999999</v>
      </c>
    </row>
    <row r="186" spans="1:11" x14ac:dyDescent="0.25">
      <c r="A186" t="s">
        <v>917</v>
      </c>
      <c r="B186" s="211">
        <v>47.010091724702697</v>
      </c>
      <c r="C186" s="211">
        <v>-120.385567015879</v>
      </c>
      <c r="D186" s="212">
        <v>1821</v>
      </c>
      <c r="E186" s="210">
        <v>980595.75399999996</v>
      </c>
      <c r="F186" s="210">
        <v>-96.007000000000005</v>
      </c>
      <c r="G186" s="210">
        <v>-95.790999999999997</v>
      </c>
      <c r="H186" s="210">
        <v>-33.901000000000003</v>
      </c>
      <c r="I186" s="210">
        <v>0.01</v>
      </c>
      <c r="J186" s="210">
        <v>0.92</v>
      </c>
      <c r="K186" s="210">
        <v>-14.941000000000001</v>
      </c>
    </row>
    <row r="187" spans="1:11" x14ac:dyDescent="0.25">
      <c r="A187" t="s">
        <v>918</v>
      </c>
      <c r="B187" s="211">
        <v>47.0162466053131</v>
      </c>
      <c r="C187" s="211">
        <v>-120.38003380841199</v>
      </c>
      <c r="D187" s="212">
        <v>1852.9</v>
      </c>
      <c r="E187" s="210">
        <v>980595.11300000001</v>
      </c>
      <c r="F187" s="210">
        <v>-95.292000000000002</v>
      </c>
      <c r="G187" s="210">
        <v>-95.176000000000002</v>
      </c>
      <c r="H187" s="210">
        <v>-32.097000000000001</v>
      </c>
      <c r="I187" s="210">
        <v>0.02</v>
      </c>
      <c r="J187" s="210">
        <v>0.83</v>
      </c>
      <c r="K187" s="210">
        <v>-14.266</v>
      </c>
    </row>
    <row r="188" spans="1:11" x14ac:dyDescent="0.25">
      <c r="A188" t="s">
        <v>919</v>
      </c>
      <c r="B188" s="211">
        <v>47.023151750622098</v>
      </c>
      <c r="C188" s="211">
        <v>-120.39876203332901</v>
      </c>
      <c r="D188" s="212">
        <v>1863.1</v>
      </c>
      <c r="E188" s="210">
        <v>980592.70299999998</v>
      </c>
      <c r="F188" s="210">
        <v>-97.715999999999994</v>
      </c>
      <c r="G188" s="210">
        <v>-97.664000000000001</v>
      </c>
      <c r="H188" s="210">
        <v>-34.174999999999997</v>
      </c>
      <c r="I188" s="210">
        <v>0.01</v>
      </c>
      <c r="J188" s="210">
        <v>0.77</v>
      </c>
      <c r="K188" s="210">
        <v>-15.984</v>
      </c>
    </row>
    <row r="189" spans="1:11" x14ac:dyDescent="0.25">
      <c r="A189" t="s">
        <v>920</v>
      </c>
      <c r="B189" s="211">
        <v>47.015651726539097</v>
      </c>
      <c r="C189" s="211">
        <v>-120.401768803964</v>
      </c>
      <c r="D189" s="212">
        <v>1817.7</v>
      </c>
      <c r="E189" s="210">
        <v>980593.603</v>
      </c>
      <c r="F189" s="210">
        <v>-98.855000000000004</v>
      </c>
      <c r="G189" s="210">
        <v>-98.837999999999994</v>
      </c>
      <c r="H189" s="210">
        <v>-36.86</v>
      </c>
      <c r="I189" s="210">
        <v>0</v>
      </c>
      <c r="J189" s="210">
        <v>0.72</v>
      </c>
      <c r="K189" s="210">
        <v>-17.327999999999999</v>
      </c>
    </row>
    <row r="190" spans="1:11" x14ac:dyDescent="0.25">
      <c r="A190" t="s">
        <v>921</v>
      </c>
      <c r="B190" s="211">
        <v>47.011429952818602</v>
      </c>
      <c r="C190" s="211">
        <v>-120.412400369745</v>
      </c>
      <c r="D190" s="212">
        <v>1785.2</v>
      </c>
      <c r="E190" s="210">
        <v>980593.68299999996</v>
      </c>
      <c r="F190" s="210">
        <v>-100.34399999999999</v>
      </c>
      <c r="G190" s="210">
        <v>-100.35599999999999</v>
      </c>
      <c r="H190" s="210">
        <v>-39.457999999999998</v>
      </c>
      <c r="I190" s="210">
        <v>0</v>
      </c>
      <c r="J190" s="210">
        <v>0.68</v>
      </c>
      <c r="K190" s="210">
        <v>-18.696000000000002</v>
      </c>
    </row>
    <row r="191" spans="1:11" x14ac:dyDescent="0.25">
      <c r="A191" t="s">
        <v>922</v>
      </c>
      <c r="B191" s="211">
        <v>47.000471640794203</v>
      </c>
      <c r="C191" s="211">
        <v>-120.41155693747601</v>
      </c>
      <c r="D191" s="212">
        <v>1725.8</v>
      </c>
      <c r="E191" s="210">
        <v>980595.79299999995</v>
      </c>
      <c r="F191" s="210">
        <v>-100.803</v>
      </c>
      <c r="G191" s="210">
        <v>-100.836</v>
      </c>
      <c r="H191" s="210">
        <v>-41.944000000000003</v>
      </c>
      <c r="I191" s="210">
        <v>0</v>
      </c>
      <c r="J191" s="210">
        <v>0.64</v>
      </c>
      <c r="K191" s="210">
        <v>-19.556000000000001</v>
      </c>
    </row>
    <row r="192" spans="1:11" x14ac:dyDescent="0.25">
      <c r="A192" t="s">
        <v>923</v>
      </c>
      <c r="B192" s="211">
        <v>47.000848264756698</v>
      </c>
      <c r="C192" s="211">
        <v>-120.399238566959</v>
      </c>
      <c r="D192" s="212">
        <v>1752.5</v>
      </c>
      <c r="E192" s="210">
        <v>980596.88600000006</v>
      </c>
      <c r="F192" s="210">
        <v>-98.143000000000001</v>
      </c>
      <c r="G192" s="210">
        <v>-98.134</v>
      </c>
      <c r="H192" s="210">
        <v>-38.372</v>
      </c>
      <c r="I192" s="210">
        <v>0</v>
      </c>
      <c r="J192" s="210">
        <v>0.69</v>
      </c>
      <c r="K192" s="210">
        <v>-17.193999999999999</v>
      </c>
    </row>
    <row r="193" spans="1:11" x14ac:dyDescent="0.25">
      <c r="A193" t="s">
        <v>924</v>
      </c>
      <c r="B193" s="211">
        <v>46.985850066094201</v>
      </c>
      <c r="C193" s="211">
        <v>-120.38654169359501</v>
      </c>
      <c r="D193" s="212">
        <v>1749.2</v>
      </c>
      <c r="E193" s="210">
        <v>980596.74699999997</v>
      </c>
      <c r="F193" s="210">
        <v>-97.126000000000005</v>
      </c>
      <c r="G193" s="210">
        <v>-97.116</v>
      </c>
      <c r="H193" s="210">
        <v>-37.468000000000004</v>
      </c>
      <c r="I193" s="210">
        <v>0.02</v>
      </c>
      <c r="J193" s="210">
        <v>0.69</v>
      </c>
      <c r="K193" s="210">
        <v>-17.065999999999999</v>
      </c>
    </row>
    <row r="194" spans="1:11" x14ac:dyDescent="0.25">
      <c r="A194" t="s">
        <v>925</v>
      </c>
      <c r="B194" s="211">
        <v>46.992966667216201</v>
      </c>
      <c r="C194" s="211">
        <v>-120.375881849141</v>
      </c>
      <c r="D194" s="212">
        <v>1849.2</v>
      </c>
      <c r="E194" s="210">
        <v>980595.375</v>
      </c>
      <c r="F194" s="210">
        <v>-93.149000000000001</v>
      </c>
      <c r="G194" s="210">
        <v>-93.171999999999997</v>
      </c>
      <c r="H194" s="210">
        <v>-30.081</v>
      </c>
      <c r="I194" s="210">
        <v>0.01</v>
      </c>
      <c r="J194" s="210">
        <v>0.69</v>
      </c>
      <c r="K194" s="210">
        <v>-13.192</v>
      </c>
    </row>
    <row r="195" spans="1:11" x14ac:dyDescent="0.25">
      <c r="A195" t="s">
        <v>926</v>
      </c>
      <c r="B195" s="211">
        <v>46.986048304437602</v>
      </c>
      <c r="C195" s="211">
        <v>-120.412466654569</v>
      </c>
      <c r="D195" s="212">
        <v>1667.4</v>
      </c>
      <c r="E195" s="210">
        <v>980597.51899999997</v>
      </c>
      <c r="F195" s="210">
        <v>-101.27200000000001</v>
      </c>
      <c r="G195" s="210">
        <v>-101.334</v>
      </c>
      <c r="H195" s="210">
        <v>-44.402999999999999</v>
      </c>
      <c r="I195" s="210">
        <v>0</v>
      </c>
      <c r="J195" s="210">
        <v>0.59</v>
      </c>
      <c r="K195" s="210">
        <v>-20.533999999999999</v>
      </c>
    </row>
    <row r="196" spans="1:11" x14ac:dyDescent="0.25">
      <c r="A196" t="s">
        <v>927</v>
      </c>
      <c r="B196" s="211">
        <v>46.986294913700497</v>
      </c>
      <c r="C196" s="211">
        <v>-120.435306701592</v>
      </c>
      <c r="D196" s="212">
        <v>1624.4</v>
      </c>
      <c r="E196" s="210">
        <v>980597.59900000005</v>
      </c>
      <c r="F196" s="210">
        <v>-103.789</v>
      </c>
      <c r="G196" s="210">
        <v>-103.84699999999999</v>
      </c>
      <c r="H196" s="210">
        <v>-48.386000000000003</v>
      </c>
      <c r="I196" s="210">
        <v>0</v>
      </c>
      <c r="J196" s="210">
        <v>0.57999999999999996</v>
      </c>
      <c r="K196" s="210">
        <v>-22.376999999999999</v>
      </c>
    </row>
    <row r="197" spans="1:11" x14ac:dyDescent="0.25">
      <c r="A197" t="s">
        <v>928</v>
      </c>
      <c r="B197" s="211">
        <v>47.000136586565901</v>
      </c>
      <c r="C197" s="211">
        <v>-120.432808583343</v>
      </c>
      <c r="D197" s="212">
        <v>1683.3</v>
      </c>
      <c r="E197" s="210">
        <v>980596.03899999999</v>
      </c>
      <c r="F197" s="210">
        <v>-103.075</v>
      </c>
      <c r="G197" s="210">
        <v>-103.113</v>
      </c>
      <c r="H197" s="210">
        <v>-45.667000000000002</v>
      </c>
      <c r="I197" s="210">
        <v>0</v>
      </c>
      <c r="J197" s="210">
        <v>0.62</v>
      </c>
      <c r="K197" s="210">
        <v>-21.253</v>
      </c>
    </row>
    <row r="198" spans="1:11" x14ac:dyDescent="0.25">
      <c r="A198" t="s">
        <v>929</v>
      </c>
      <c r="B198" s="211">
        <v>46.9856315886489</v>
      </c>
      <c r="C198" s="211">
        <v>-120.467550177576</v>
      </c>
      <c r="D198" s="212">
        <v>1592.7</v>
      </c>
      <c r="E198" s="210">
        <v>980597.75300000003</v>
      </c>
      <c r="F198" s="210">
        <v>-105.47799999999999</v>
      </c>
      <c r="G198" s="210">
        <v>-105.52500000000001</v>
      </c>
      <c r="H198" s="210">
        <v>-51.158999999999999</v>
      </c>
      <c r="I198" s="210">
        <v>0</v>
      </c>
      <c r="J198" s="210">
        <v>0.57999999999999996</v>
      </c>
      <c r="K198" s="210">
        <v>-23.175000000000001</v>
      </c>
    </row>
    <row r="199" spans="1:11" x14ac:dyDescent="0.25">
      <c r="A199" t="s">
        <v>930</v>
      </c>
      <c r="B199" s="211">
        <v>46.985013284337903</v>
      </c>
      <c r="C199" s="211">
        <v>-120.497711750237</v>
      </c>
      <c r="D199" s="212">
        <v>1564.9</v>
      </c>
      <c r="E199" s="210">
        <v>980599.66299999994</v>
      </c>
      <c r="F199" s="210">
        <v>-105.175</v>
      </c>
      <c r="G199" s="210">
        <v>-105.163</v>
      </c>
      <c r="H199" s="210">
        <v>-51.802999999999997</v>
      </c>
      <c r="I199" s="210">
        <v>0</v>
      </c>
      <c r="J199" s="210">
        <v>0.63</v>
      </c>
      <c r="K199" s="210">
        <v>-21.963000000000001</v>
      </c>
    </row>
    <row r="200" spans="1:11" x14ac:dyDescent="0.25">
      <c r="A200" t="s">
        <v>931</v>
      </c>
      <c r="B200" s="211">
        <v>46.967754796163099</v>
      </c>
      <c r="C200" s="211">
        <v>-120.498141390942</v>
      </c>
      <c r="D200" s="212">
        <v>1505.8</v>
      </c>
      <c r="E200" s="210">
        <v>980602.79399999999</v>
      </c>
      <c r="F200" s="210">
        <v>-104.026</v>
      </c>
      <c r="G200" s="210">
        <v>-103.96299999999999</v>
      </c>
      <c r="H200" s="210">
        <v>-52.667999999999999</v>
      </c>
      <c r="I200" s="210">
        <v>0</v>
      </c>
      <c r="J200" s="210">
        <v>0.66</v>
      </c>
      <c r="K200" s="210">
        <v>-21.312999999999999</v>
      </c>
    </row>
    <row r="201" spans="1:11" x14ac:dyDescent="0.25">
      <c r="A201" t="s">
        <v>932</v>
      </c>
      <c r="B201" s="211">
        <v>46.962463173511402</v>
      </c>
      <c r="C201" s="211">
        <v>-120.477136472233</v>
      </c>
      <c r="D201" s="212">
        <v>1509</v>
      </c>
      <c r="E201" s="210">
        <v>980601.8</v>
      </c>
      <c r="F201" s="210">
        <v>-104.351</v>
      </c>
      <c r="G201" s="210">
        <v>-104.32899999999999</v>
      </c>
      <c r="H201" s="210">
        <v>-52.884999999999998</v>
      </c>
      <c r="I201" s="210">
        <v>0</v>
      </c>
      <c r="J201" s="210">
        <v>0.62</v>
      </c>
      <c r="K201" s="210">
        <v>-22.459</v>
      </c>
    </row>
    <row r="202" spans="1:11" x14ac:dyDescent="0.25">
      <c r="A202" t="s">
        <v>933</v>
      </c>
      <c r="B202" s="211">
        <v>46.941376539502599</v>
      </c>
      <c r="C202" s="211">
        <v>-120.476614501966</v>
      </c>
      <c r="D202" s="212">
        <v>1468.9</v>
      </c>
      <c r="E202" s="210">
        <v>980605.26500000001</v>
      </c>
      <c r="F202" s="210">
        <v>-101.387</v>
      </c>
      <c r="G202" s="210">
        <v>-101.23099999999999</v>
      </c>
      <c r="H202" s="210">
        <v>-51.290999999999997</v>
      </c>
      <c r="I202" s="210">
        <v>0</v>
      </c>
      <c r="J202" s="210">
        <v>0.74</v>
      </c>
      <c r="K202" s="210">
        <v>-20.001000000000001</v>
      </c>
    </row>
    <row r="203" spans="1:11" x14ac:dyDescent="0.25">
      <c r="A203" t="s">
        <v>934</v>
      </c>
      <c r="B203" s="211">
        <v>46.924048222046103</v>
      </c>
      <c r="C203" s="211">
        <v>-120.47613411433299</v>
      </c>
      <c r="D203" s="212">
        <v>1592.3</v>
      </c>
      <c r="E203" s="210">
        <v>980601.598</v>
      </c>
      <c r="F203" s="210">
        <v>-96.096000000000004</v>
      </c>
      <c r="G203" s="210">
        <v>-95.753</v>
      </c>
      <c r="H203" s="210">
        <v>-41.790999999999997</v>
      </c>
      <c r="I203" s="210">
        <v>0</v>
      </c>
      <c r="J203" s="210">
        <v>0.97</v>
      </c>
      <c r="K203" s="210">
        <v>-15.093</v>
      </c>
    </row>
    <row r="204" spans="1:11" x14ac:dyDescent="0.25">
      <c r="A204" t="s">
        <v>935</v>
      </c>
      <c r="B204" s="211">
        <v>46.926171383912298</v>
      </c>
      <c r="C204" s="211">
        <v>-120.509390839793</v>
      </c>
      <c r="D204" s="212">
        <v>1427.2</v>
      </c>
      <c r="E204" s="210">
        <v>980613.86399999994</v>
      </c>
      <c r="F204" s="210">
        <v>-93.912999999999997</v>
      </c>
      <c r="G204" s="210">
        <v>-92.722999999999999</v>
      </c>
      <c r="H204" s="210">
        <v>-45.238999999999997</v>
      </c>
      <c r="I204" s="210">
        <v>0.01</v>
      </c>
      <c r="J204" s="210">
        <v>1.76</v>
      </c>
      <c r="K204" s="210">
        <v>-10.973000000000001</v>
      </c>
    </row>
    <row r="205" spans="1:11" x14ac:dyDescent="0.25">
      <c r="A205" t="s">
        <v>936</v>
      </c>
      <c r="B205" s="211">
        <v>46.894033012453399</v>
      </c>
      <c r="C205" s="211">
        <v>-120.50007370293</v>
      </c>
      <c r="D205" s="212">
        <v>1397.9</v>
      </c>
      <c r="E205" s="210">
        <v>980607.96699999995</v>
      </c>
      <c r="F205" s="210">
        <v>-98.66</v>
      </c>
      <c r="G205" s="210">
        <v>-92.46</v>
      </c>
      <c r="H205" s="210">
        <v>-50.984000000000002</v>
      </c>
      <c r="I205" s="210">
        <v>0.01</v>
      </c>
      <c r="J205" s="210">
        <v>6.76</v>
      </c>
      <c r="K205" s="210">
        <v>-11.9</v>
      </c>
    </row>
    <row r="206" spans="1:11" x14ac:dyDescent="0.25">
      <c r="A206" t="s">
        <v>937</v>
      </c>
      <c r="B206" s="211">
        <v>46.883631329431701</v>
      </c>
      <c r="C206" s="211">
        <v>-120.486660228492</v>
      </c>
      <c r="D206" s="212">
        <v>1391.7</v>
      </c>
      <c r="E206" s="210">
        <v>980608.96100000001</v>
      </c>
      <c r="F206" s="210">
        <v>-97.096000000000004</v>
      </c>
      <c r="G206" s="210">
        <v>-92.674000000000007</v>
      </c>
      <c r="H206" s="210">
        <v>-49.63</v>
      </c>
      <c r="I206" s="210">
        <v>0.12</v>
      </c>
      <c r="J206" s="210">
        <v>4.9800000000000004</v>
      </c>
      <c r="K206" s="210">
        <v>-12.824</v>
      </c>
    </row>
    <row r="207" spans="1:11" x14ac:dyDescent="0.25">
      <c r="A207" t="s">
        <v>938</v>
      </c>
      <c r="B207" s="211">
        <v>46.871959672489197</v>
      </c>
      <c r="C207" s="211">
        <v>-120.486676648497</v>
      </c>
      <c r="D207" s="212">
        <v>1357.4</v>
      </c>
      <c r="E207" s="210">
        <v>980610.07299999997</v>
      </c>
      <c r="F207" s="210">
        <v>-96.983999999999995</v>
      </c>
      <c r="G207" s="210">
        <v>-92.468999999999994</v>
      </c>
      <c r="H207" s="210">
        <v>-50.688000000000002</v>
      </c>
      <c r="I207" s="210">
        <v>0.03</v>
      </c>
      <c r="J207" s="210">
        <v>5.0599999999999996</v>
      </c>
      <c r="K207" s="210">
        <v>-12.959</v>
      </c>
    </row>
    <row r="208" spans="1:11" x14ac:dyDescent="0.25">
      <c r="A208" t="s">
        <v>939</v>
      </c>
      <c r="B208" s="211">
        <v>46.854671236611303</v>
      </c>
      <c r="C208" s="211">
        <v>-120.48231147404999</v>
      </c>
      <c r="D208" s="212">
        <v>1338.5</v>
      </c>
      <c r="E208" s="210">
        <v>980611.97600000002</v>
      </c>
      <c r="F208" s="210">
        <v>-94.655000000000001</v>
      </c>
      <c r="G208" s="210">
        <v>-90.703000000000003</v>
      </c>
      <c r="H208" s="210">
        <v>-49.005000000000003</v>
      </c>
      <c r="I208" s="210">
        <v>0.12</v>
      </c>
      <c r="J208" s="210">
        <v>4.49</v>
      </c>
      <c r="K208" s="210">
        <v>-11.813000000000001</v>
      </c>
    </row>
    <row r="209" spans="1:11" x14ac:dyDescent="0.25">
      <c r="A209" t="s">
        <v>940</v>
      </c>
      <c r="B209" s="211">
        <v>46.913246428804101</v>
      </c>
      <c r="C209" s="211">
        <v>-120.50629396668</v>
      </c>
      <c r="D209" s="212">
        <v>1480.2</v>
      </c>
      <c r="E209" s="210">
        <v>980606.76800000004</v>
      </c>
      <c r="F209" s="210">
        <v>-96.665000000000006</v>
      </c>
      <c r="G209" s="210">
        <v>-93.783000000000001</v>
      </c>
      <c r="H209" s="210">
        <v>-46.182000000000002</v>
      </c>
      <c r="I209" s="210">
        <v>0.01</v>
      </c>
      <c r="J209" s="210">
        <v>3.47</v>
      </c>
      <c r="K209" s="210">
        <v>-12.503</v>
      </c>
    </row>
    <row r="210" spans="1:11" x14ac:dyDescent="0.25">
      <c r="A210" t="s">
        <v>941</v>
      </c>
      <c r="B210" s="211">
        <v>46.998564654639097</v>
      </c>
      <c r="C210" s="211">
        <v>-120.54192224003501</v>
      </c>
      <c r="D210" s="212">
        <v>1556.3</v>
      </c>
      <c r="E210" s="210">
        <v>980604.674</v>
      </c>
      <c r="F210" s="210">
        <v>-101.905</v>
      </c>
      <c r="G210" s="210">
        <v>-101.77</v>
      </c>
      <c r="H210" s="210">
        <v>-48.826999999999998</v>
      </c>
      <c r="I210" s="210">
        <v>0.12</v>
      </c>
      <c r="J210" s="210">
        <v>0.75</v>
      </c>
      <c r="K210" s="210">
        <v>-16.850000000000001</v>
      </c>
    </row>
    <row r="211" spans="1:11" x14ac:dyDescent="0.25">
      <c r="A211" t="s">
        <v>942</v>
      </c>
      <c r="B211" s="211">
        <v>47.0063330986655</v>
      </c>
      <c r="C211" s="211">
        <v>-120.529977201478</v>
      </c>
      <c r="D211" s="212">
        <v>1609</v>
      </c>
      <c r="E211" s="210">
        <v>980601.45700000005</v>
      </c>
      <c r="F211" s="210">
        <v>-102.663</v>
      </c>
      <c r="G211" s="210">
        <v>-102.586</v>
      </c>
      <c r="H211" s="210">
        <v>-47.784999999999997</v>
      </c>
      <c r="I211" s="210">
        <v>0</v>
      </c>
      <c r="J211" s="210">
        <v>0.71</v>
      </c>
      <c r="K211" s="210">
        <v>-17.786000000000001</v>
      </c>
    </row>
    <row r="212" spans="1:11" x14ac:dyDescent="0.25">
      <c r="A212" t="s">
        <v>943</v>
      </c>
      <c r="B212" s="211">
        <v>47.013978128483103</v>
      </c>
      <c r="C212" s="211">
        <v>-120.526372096234</v>
      </c>
      <c r="D212" s="212">
        <v>1650.1</v>
      </c>
      <c r="E212" s="210">
        <v>980598.47</v>
      </c>
      <c r="F212" s="210">
        <v>-103.879</v>
      </c>
      <c r="G212" s="210">
        <v>-103.82599999999999</v>
      </c>
      <c r="H212" s="210">
        <v>-47.600999999999999</v>
      </c>
      <c r="I212" s="210">
        <v>0</v>
      </c>
      <c r="J212" s="210">
        <v>0.7</v>
      </c>
      <c r="K212" s="210">
        <v>-18.876000000000001</v>
      </c>
    </row>
    <row r="213" spans="1:11" x14ac:dyDescent="0.25">
      <c r="A213" t="s">
        <v>944</v>
      </c>
      <c r="B213" s="211">
        <v>47.022764924454002</v>
      </c>
      <c r="C213" s="211">
        <v>-120.51318554148899</v>
      </c>
      <c r="D213" s="212">
        <v>1715.6</v>
      </c>
      <c r="E213" s="210">
        <v>980594.174</v>
      </c>
      <c r="F213" s="210">
        <v>-105.044</v>
      </c>
      <c r="G213" s="210">
        <v>-105.003</v>
      </c>
      <c r="H213" s="210">
        <v>-46.53</v>
      </c>
      <c r="I213" s="210">
        <v>0</v>
      </c>
      <c r="J213" s="210">
        <v>0.71</v>
      </c>
      <c r="K213" s="210">
        <v>-20.152999999999999</v>
      </c>
    </row>
    <row r="214" spans="1:11" x14ac:dyDescent="0.25">
      <c r="A214" t="s">
        <v>945</v>
      </c>
      <c r="B214" s="211">
        <v>47.029706561073098</v>
      </c>
      <c r="C214" s="211">
        <v>-120.515907275369</v>
      </c>
      <c r="D214" s="212">
        <v>1751</v>
      </c>
      <c r="E214" s="210">
        <v>980592.75199999998</v>
      </c>
      <c r="F214" s="210">
        <v>-104.973</v>
      </c>
      <c r="G214" s="210">
        <v>-104.92400000000001</v>
      </c>
      <c r="H214" s="210">
        <v>-45.253999999999998</v>
      </c>
      <c r="I214" s="210">
        <v>0</v>
      </c>
      <c r="J214" s="210">
        <v>0.73</v>
      </c>
      <c r="K214" s="210">
        <v>-19.744</v>
      </c>
    </row>
    <row r="215" spans="1:11" x14ac:dyDescent="0.25">
      <c r="A215" t="s">
        <v>946</v>
      </c>
      <c r="B215" s="211">
        <v>47.043715021129501</v>
      </c>
      <c r="C215" s="211">
        <v>-120.518719005218</v>
      </c>
      <c r="D215" s="212">
        <v>1821.5</v>
      </c>
      <c r="E215" s="210">
        <v>980591.00800000003</v>
      </c>
      <c r="F215" s="210">
        <v>-103.75700000000001</v>
      </c>
      <c r="G215" s="210">
        <v>-103.661</v>
      </c>
      <c r="H215" s="210">
        <v>-41.631999999999998</v>
      </c>
      <c r="I215" s="210">
        <v>0</v>
      </c>
      <c r="J215" s="210">
        <v>0.8</v>
      </c>
      <c r="K215" s="210">
        <v>-17.911000000000001</v>
      </c>
    </row>
    <row r="216" spans="1:11" x14ac:dyDescent="0.25">
      <c r="A216" t="s">
        <v>947</v>
      </c>
      <c r="B216" s="211">
        <v>47.050039917590702</v>
      </c>
      <c r="C216" s="211">
        <v>-120.561000941153</v>
      </c>
      <c r="D216" s="212">
        <v>1725.3</v>
      </c>
      <c r="E216" s="210">
        <v>980598.58600000001</v>
      </c>
      <c r="F216" s="210">
        <v>-102.51300000000001</v>
      </c>
      <c r="G216" s="210">
        <v>-102.11499999999999</v>
      </c>
      <c r="H216" s="210">
        <v>-43.668999999999997</v>
      </c>
      <c r="I216" s="210">
        <v>0</v>
      </c>
      <c r="J216" s="210">
        <v>1.07</v>
      </c>
      <c r="K216" s="210">
        <v>-14.984999999999999</v>
      </c>
    </row>
    <row r="217" spans="1:11" x14ac:dyDescent="0.25">
      <c r="A217" t="s">
        <v>948</v>
      </c>
      <c r="B217" s="211">
        <v>47.043169872579</v>
      </c>
      <c r="C217" s="211">
        <v>-120.54921743021001</v>
      </c>
      <c r="D217" s="212">
        <v>1754.6</v>
      </c>
      <c r="E217" s="210">
        <v>980595.33499999996</v>
      </c>
      <c r="F217" s="210">
        <v>-103.389</v>
      </c>
      <c r="G217" s="210">
        <v>-103.241</v>
      </c>
      <c r="H217" s="210">
        <v>-43.545000000000002</v>
      </c>
      <c r="I217" s="210">
        <v>0.02</v>
      </c>
      <c r="J217" s="210">
        <v>0.83</v>
      </c>
      <c r="K217" s="210">
        <v>-16.690000000000001</v>
      </c>
    </row>
    <row r="218" spans="1:11" x14ac:dyDescent="0.25">
      <c r="A218" t="s">
        <v>949</v>
      </c>
      <c r="B218" s="211">
        <v>47.049938303045799</v>
      </c>
      <c r="C218" s="211">
        <v>-120.539754286364</v>
      </c>
      <c r="D218" s="212">
        <v>1807.3</v>
      </c>
      <c r="E218" s="210">
        <v>980592.82299999997</v>
      </c>
      <c r="F218" s="210">
        <v>-103.35899999999999</v>
      </c>
      <c r="G218" s="210">
        <v>-103.208</v>
      </c>
      <c r="H218" s="210">
        <v>-41.72</v>
      </c>
      <c r="I218" s="210">
        <v>0</v>
      </c>
      <c r="J218" s="210">
        <v>0.85</v>
      </c>
      <c r="K218" s="210">
        <v>-16.667999999999999</v>
      </c>
    </row>
    <row r="219" spans="1:11" x14ac:dyDescent="0.25">
      <c r="A219" t="s">
        <v>950</v>
      </c>
      <c r="B219" s="211">
        <v>47.058036695242798</v>
      </c>
      <c r="C219" s="211">
        <v>-120.532987414166</v>
      </c>
      <c r="D219" s="212">
        <v>1868.8</v>
      </c>
      <c r="E219" s="210">
        <v>980590.88399999996</v>
      </c>
      <c r="F219" s="210">
        <v>-102.34399999999999</v>
      </c>
      <c r="G219" s="210">
        <v>-102.163</v>
      </c>
      <c r="H219" s="210">
        <v>-38.606999999999999</v>
      </c>
      <c r="I219" s="210">
        <v>0</v>
      </c>
      <c r="J219" s="210">
        <v>0.9</v>
      </c>
      <c r="K219" s="210">
        <v>-15.542999999999999</v>
      </c>
    </row>
    <row r="220" spans="1:11" x14ac:dyDescent="0.25">
      <c r="A220" t="s">
        <v>951</v>
      </c>
      <c r="B220" s="211">
        <v>47.058715011152302</v>
      </c>
      <c r="C220" s="211">
        <v>-120.51853398475301</v>
      </c>
      <c r="D220" s="212">
        <v>1908</v>
      </c>
      <c r="E220" s="210">
        <v>980588.93799999997</v>
      </c>
      <c r="F220" s="210">
        <v>-102.004</v>
      </c>
      <c r="G220" s="210">
        <v>-101.836</v>
      </c>
      <c r="H220" s="210">
        <v>-36.932000000000002</v>
      </c>
      <c r="I220" s="210">
        <v>0</v>
      </c>
      <c r="J220" s="210">
        <v>0.9</v>
      </c>
      <c r="K220" s="210">
        <v>-15.576000000000001</v>
      </c>
    </row>
    <row r="221" spans="1:11" x14ac:dyDescent="0.25">
      <c r="A221" t="s">
        <v>952</v>
      </c>
      <c r="B221" s="211">
        <v>47.066080010461398</v>
      </c>
      <c r="C221" s="211">
        <v>-120.518044129477</v>
      </c>
      <c r="D221" s="212">
        <v>1954.5</v>
      </c>
      <c r="E221" s="210">
        <v>980587.88</v>
      </c>
      <c r="F221" s="210">
        <v>-100.938</v>
      </c>
      <c r="G221" s="210">
        <v>-100.715</v>
      </c>
      <c r="H221" s="210">
        <v>-34.277999999999999</v>
      </c>
      <c r="I221" s="210">
        <v>0</v>
      </c>
      <c r="J221" s="210">
        <v>0.97</v>
      </c>
      <c r="K221" s="210">
        <v>-14.215</v>
      </c>
    </row>
    <row r="222" spans="1:11" x14ac:dyDescent="0.25">
      <c r="A222" t="s">
        <v>953</v>
      </c>
      <c r="B222" s="211">
        <v>47.066026777670402</v>
      </c>
      <c r="C222" s="211">
        <v>-120.507464143123</v>
      </c>
      <c r="D222" s="212">
        <v>1978.1</v>
      </c>
      <c r="E222" s="210">
        <v>980586.47100000002</v>
      </c>
      <c r="F222" s="210">
        <v>-100.929</v>
      </c>
      <c r="G222" s="210">
        <v>-100.714</v>
      </c>
      <c r="H222" s="210">
        <v>-33.463999999999999</v>
      </c>
      <c r="I222" s="210">
        <v>0</v>
      </c>
      <c r="J222" s="210">
        <v>0.97</v>
      </c>
      <c r="K222" s="210">
        <v>-14.494</v>
      </c>
    </row>
    <row r="223" spans="1:11" x14ac:dyDescent="0.25">
      <c r="A223" t="s">
        <v>954</v>
      </c>
      <c r="B223" s="211">
        <v>47.042858394079197</v>
      </c>
      <c r="C223" s="211">
        <v>-120.497753842488</v>
      </c>
      <c r="D223" s="212">
        <v>1853.4</v>
      </c>
      <c r="E223" s="210">
        <v>980589.46400000004</v>
      </c>
      <c r="F223" s="210">
        <v>-103.315</v>
      </c>
      <c r="G223" s="210">
        <v>-103.239</v>
      </c>
      <c r="H223" s="210">
        <v>-40.103000000000002</v>
      </c>
      <c r="I223" s="210">
        <v>0</v>
      </c>
      <c r="J223" s="210">
        <v>0.79</v>
      </c>
      <c r="K223" s="210">
        <v>-18.099</v>
      </c>
    </row>
    <row r="224" spans="1:11" x14ac:dyDescent="0.25">
      <c r="A224" t="s">
        <v>955</v>
      </c>
      <c r="B224" s="211">
        <v>47.029134907503398</v>
      </c>
      <c r="C224" s="211">
        <v>-120.497535538645</v>
      </c>
      <c r="D224" s="212">
        <v>1775</v>
      </c>
      <c r="E224" s="210">
        <v>980591.46799999999</v>
      </c>
      <c r="F224" s="210">
        <v>-104.76900000000001</v>
      </c>
      <c r="G224" s="210">
        <v>-104.738</v>
      </c>
      <c r="H224" s="210">
        <v>-44.231999999999999</v>
      </c>
      <c r="I224" s="210">
        <v>0</v>
      </c>
      <c r="J224" s="210">
        <v>0.72</v>
      </c>
      <c r="K224" s="210">
        <v>-20.077999999999999</v>
      </c>
    </row>
    <row r="225" spans="1:11" x14ac:dyDescent="0.25">
      <c r="A225" t="s">
        <v>956</v>
      </c>
      <c r="B225" s="211">
        <v>47.022193253355198</v>
      </c>
      <c r="C225" s="211">
        <v>-120.497532048324</v>
      </c>
      <c r="D225" s="212">
        <v>1732.7</v>
      </c>
      <c r="E225" s="210">
        <v>980593.30500000005</v>
      </c>
      <c r="F225" s="210">
        <v>-104.837</v>
      </c>
      <c r="G225" s="210">
        <v>-104.822</v>
      </c>
      <c r="H225" s="210">
        <v>-45.741</v>
      </c>
      <c r="I225" s="210">
        <v>0</v>
      </c>
      <c r="J225" s="210">
        <v>0.69</v>
      </c>
      <c r="K225" s="210">
        <v>-20.422000000000001</v>
      </c>
    </row>
    <row r="226" spans="1:11" x14ac:dyDescent="0.25">
      <c r="A226" t="s">
        <v>957</v>
      </c>
      <c r="B226" s="211">
        <v>47.015138262721301</v>
      </c>
      <c r="C226" s="211">
        <v>-120.497200385528</v>
      </c>
      <c r="D226" s="212">
        <v>1708.8</v>
      </c>
      <c r="E226" s="210">
        <v>980594.25100000005</v>
      </c>
      <c r="F226" s="210">
        <v>-104.687</v>
      </c>
      <c r="G226" s="210">
        <v>-104.694</v>
      </c>
      <c r="H226" s="210">
        <v>-46.405999999999999</v>
      </c>
      <c r="I226" s="210">
        <v>0</v>
      </c>
      <c r="J226" s="210">
        <v>0.66</v>
      </c>
      <c r="K226" s="210">
        <v>-20.544</v>
      </c>
    </row>
    <row r="227" spans="1:11" x14ac:dyDescent="0.25">
      <c r="A227" t="s">
        <v>958</v>
      </c>
      <c r="B227" s="211">
        <v>47.014251622041201</v>
      </c>
      <c r="C227" s="211">
        <v>-120.51117879563699</v>
      </c>
      <c r="D227" s="212">
        <v>1680.1</v>
      </c>
      <c r="E227" s="210">
        <v>980596.48300000001</v>
      </c>
      <c r="F227" s="210">
        <v>-104.093</v>
      </c>
      <c r="G227" s="210">
        <v>-104.08</v>
      </c>
      <c r="H227" s="210">
        <v>-46.79</v>
      </c>
      <c r="I227" s="210">
        <v>0</v>
      </c>
      <c r="J227" s="210">
        <v>0.67</v>
      </c>
      <c r="K227" s="210">
        <v>-19.559999999999999</v>
      </c>
    </row>
    <row r="228" spans="1:11" x14ac:dyDescent="0.25">
      <c r="A228" t="s">
        <v>959</v>
      </c>
      <c r="B228" s="211">
        <v>47.006858219340103</v>
      </c>
      <c r="C228" s="211">
        <v>-120.518010345466</v>
      </c>
      <c r="D228" s="212">
        <v>1632.5</v>
      </c>
      <c r="E228" s="210">
        <v>980599.10199999996</v>
      </c>
      <c r="F228" s="210">
        <v>-103.66</v>
      </c>
      <c r="G228" s="210">
        <v>-103.621</v>
      </c>
      <c r="H228" s="210">
        <v>-47.981999999999999</v>
      </c>
      <c r="I228" s="210">
        <v>0</v>
      </c>
      <c r="J228" s="210">
        <v>0.68</v>
      </c>
      <c r="K228" s="210">
        <v>-19.140999999999998</v>
      </c>
    </row>
    <row r="229" spans="1:11" x14ac:dyDescent="0.25">
      <c r="A229" t="s">
        <v>960</v>
      </c>
      <c r="B229" s="211">
        <v>47.006946554943497</v>
      </c>
      <c r="C229" s="211">
        <v>-120.501637014644</v>
      </c>
      <c r="D229" s="212">
        <v>1660.7</v>
      </c>
      <c r="E229" s="210">
        <v>980596.23600000003</v>
      </c>
      <c r="F229" s="210">
        <v>-104.843</v>
      </c>
      <c r="G229" s="210">
        <v>-104.84399999999999</v>
      </c>
      <c r="H229" s="210">
        <v>-48.203000000000003</v>
      </c>
      <c r="I229" s="210">
        <v>0</v>
      </c>
      <c r="J229" s="210">
        <v>0.65</v>
      </c>
      <c r="K229" s="210">
        <v>-20.824000000000002</v>
      </c>
    </row>
    <row r="230" spans="1:11" x14ac:dyDescent="0.25">
      <c r="A230" t="s">
        <v>961</v>
      </c>
      <c r="B230" s="211">
        <v>46.995764622203801</v>
      </c>
      <c r="C230" s="211">
        <v>-120.528583770122</v>
      </c>
      <c r="D230" s="212">
        <v>1576.1</v>
      </c>
      <c r="E230" s="210">
        <v>980602.43200000003</v>
      </c>
      <c r="F230" s="210">
        <v>-102.70699999999999</v>
      </c>
      <c r="G230" s="210">
        <v>-102.619</v>
      </c>
      <c r="H230" s="210">
        <v>-48.953000000000003</v>
      </c>
      <c r="I230" s="210">
        <v>0</v>
      </c>
      <c r="J230" s="210">
        <v>0.71</v>
      </c>
      <c r="K230" s="210">
        <v>-18.178999999999998</v>
      </c>
    </row>
    <row r="231" spans="1:11" x14ac:dyDescent="0.25">
      <c r="A231" t="s">
        <v>962</v>
      </c>
      <c r="B231" s="211">
        <v>46.989336403118401</v>
      </c>
      <c r="C231" s="211">
        <v>-120.534998658002</v>
      </c>
      <c r="D231" s="212">
        <v>1529.6</v>
      </c>
      <c r="E231" s="210">
        <v>980604.99300000002</v>
      </c>
      <c r="F231" s="210">
        <v>-102.351</v>
      </c>
      <c r="G231" s="210">
        <v>-102.217</v>
      </c>
      <c r="H231" s="210">
        <v>-50.183</v>
      </c>
      <c r="I231" s="210">
        <v>0</v>
      </c>
      <c r="J231" s="210">
        <v>0.74</v>
      </c>
      <c r="K231" s="210">
        <v>-17.786999999999999</v>
      </c>
    </row>
    <row r="232" spans="1:11" x14ac:dyDescent="0.25">
      <c r="A232" t="s">
        <v>963</v>
      </c>
      <c r="B232" s="211">
        <v>46.992429758708603</v>
      </c>
      <c r="C232" s="211">
        <v>-120.515393623192</v>
      </c>
      <c r="D232" s="212">
        <v>1574.9</v>
      </c>
      <c r="E232" s="210">
        <v>980601.13199999998</v>
      </c>
      <c r="F232" s="210">
        <v>-103.777</v>
      </c>
      <c r="G232" s="210">
        <v>-103.738</v>
      </c>
      <c r="H232" s="210">
        <v>-50.063000000000002</v>
      </c>
      <c r="I232" s="210">
        <v>0</v>
      </c>
      <c r="J232" s="210">
        <v>0.66</v>
      </c>
      <c r="K232" s="210">
        <v>-19.788</v>
      </c>
    </row>
    <row r="233" spans="1:11" x14ac:dyDescent="0.25">
      <c r="A233" t="s">
        <v>964</v>
      </c>
      <c r="B233" s="211">
        <v>46.984944693216399</v>
      </c>
      <c r="C233" s="211">
        <v>-120.522543510883</v>
      </c>
      <c r="D233" s="212">
        <v>1534.6</v>
      </c>
      <c r="E233" s="210">
        <v>980603.53399999999</v>
      </c>
      <c r="F233" s="210">
        <v>-103.11199999999999</v>
      </c>
      <c r="G233" s="210">
        <v>-103.02</v>
      </c>
      <c r="H233" s="210">
        <v>-50.773000000000003</v>
      </c>
      <c r="I233" s="210">
        <v>0</v>
      </c>
      <c r="J233" s="210">
        <v>0.7</v>
      </c>
      <c r="K233" s="210">
        <v>-19.11</v>
      </c>
    </row>
    <row r="234" spans="1:11" x14ac:dyDescent="0.25">
      <c r="A234" t="s">
        <v>965</v>
      </c>
      <c r="B234" s="211">
        <v>46.976469638925302</v>
      </c>
      <c r="C234" s="211">
        <v>-120.528690016391</v>
      </c>
      <c r="D234" s="212">
        <v>1490.7</v>
      </c>
      <c r="E234" s="210">
        <v>980605.83799999999</v>
      </c>
      <c r="F234" s="210">
        <v>-102.675</v>
      </c>
      <c r="G234" s="210">
        <v>-102.50700000000001</v>
      </c>
      <c r="H234" s="210">
        <v>-51.832999999999998</v>
      </c>
      <c r="I234" s="210">
        <v>0</v>
      </c>
      <c r="J234" s="210">
        <v>0.76</v>
      </c>
      <c r="K234" s="210">
        <v>-18.677</v>
      </c>
    </row>
    <row r="235" spans="1:11" x14ac:dyDescent="0.25">
      <c r="A235" t="s">
        <v>966</v>
      </c>
      <c r="B235" s="211">
        <v>46.974656359443202</v>
      </c>
      <c r="C235" s="211">
        <v>-120.540665184589</v>
      </c>
      <c r="D235" s="212">
        <v>1483.6</v>
      </c>
      <c r="E235" s="210">
        <v>980606.46699999995</v>
      </c>
      <c r="F235" s="210">
        <v>-102.304</v>
      </c>
      <c r="G235" s="210">
        <v>-102.06399999999999</v>
      </c>
      <c r="H235" s="210">
        <v>-51.704000000000001</v>
      </c>
      <c r="I235" s="210">
        <v>0</v>
      </c>
      <c r="J235" s="210">
        <v>0.83</v>
      </c>
      <c r="K235" s="210">
        <v>-17.943999999999999</v>
      </c>
    </row>
    <row r="236" spans="1:11" x14ac:dyDescent="0.25">
      <c r="A236" t="s">
        <v>967</v>
      </c>
      <c r="B236" s="211">
        <v>46.967321410233602</v>
      </c>
      <c r="C236" s="211">
        <v>-120.53633839344</v>
      </c>
      <c r="D236" s="212">
        <v>1473.8</v>
      </c>
      <c r="E236" s="210">
        <v>980606.42299999995</v>
      </c>
      <c r="F236" s="210">
        <v>-102.276</v>
      </c>
      <c r="G236" s="210">
        <v>-101.992</v>
      </c>
      <c r="H236" s="210">
        <v>-52.01</v>
      </c>
      <c r="I236" s="210">
        <v>0</v>
      </c>
      <c r="J236" s="210">
        <v>0.87</v>
      </c>
      <c r="K236" s="210">
        <v>-18.212</v>
      </c>
    </row>
    <row r="237" spans="1:11" x14ac:dyDescent="0.25">
      <c r="A237" t="s">
        <v>968</v>
      </c>
      <c r="B237" s="211">
        <v>46.958684763411597</v>
      </c>
      <c r="C237" s="211">
        <v>-120.518069806676</v>
      </c>
      <c r="D237" s="212">
        <v>1461.5</v>
      </c>
      <c r="E237" s="210">
        <v>980606.23600000003</v>
      </c>
      <c r="F237" s="210">
        <v>-102.41800000000001</v>
      </c>
      <c r="G237" s="210">
        <v>-102.18</v>
      </c>
      <c r="H237" s="210">
        <v>-52.570999999999998</v>
      </c>
      <c r="I237" s="210">
        <v>0.01</v>
      </c>
      <c r="J237" s="210">
        <v>0.82</v>
      </c>
      <c r="K237" s="210">
        <v>-19.21</v>
      </c>
    </row>
    <row r="238" spans="1:11" x14ac:dyDescent="0.25">
      <c r="A238" t="s">
        <v>969</v>
      </c>
      <c r="B238" s="211">
        <v>46.951819811861199</v>
      </c>
      <c r="C238" s="211">
        <v>-120.49811788660899</v>
      </c>
      <c r="D238" s="212">
        <v>1465.7</v>
      </c>
      <c r="E238" s="210">
        <v>980605.37600000005</v>
      </c>
      <c r="F238" s="210">
        <v>-102.408</v>
      </c>
      <c r="G238" s="210">
        <v>-102.242</v>
      </c>
      <c r="H238" s="210">
        <v>-52.42</v>
      </c>
      <c r="I238" s="210">
        <v>0</v>
      </c>
      <c r="J238" s="210">
        <v>0.75</v>
      </c>
      <c r="K238" s="210">
        <v>-20.062000000000001</v>
      </c>
    </row>
    <row r="239" spans="1:11" x14ac:dyDescent="0.25">
      <c r="A239" t="s">
        <v>970</v>
      </c>
      <c r="B239" s="211">
        <v>46.937242997415296</v>
      </c>
      <c r="C239" s="211">
        <v>-120.497032699261</v>
      </c>
      <c r="D239" s="212">
        <v>1448.7</v>
      </c>
      <c r="E239" s="210">
        <v>980608.74300000002</v>
      </c>
      <c r="F239" s="210">
        <v>-98.742999999999995</v>
      </c>
      <c r="G239" s="210">
        <v>-98.120999999999995</v>
      </c>
      <c r="H239" s="210">
        <v>-49.334000000000003</v>
      </c>
      <c r="I239" s="210">
        <v>0</v>
      </c>
      <c r="J239" s="210">
        <v>1.2</v>
      </c>
      <c r="K239" s="210">
        <v>-16.401</v>
      </c>
    </row>
    <row r="240" spans="1:11" x14ac:dyDescent="0.25">
      <c r="A240" t="s">
        <v>971</v>
      </c>
      <c r="B240" s="211">
        <v>46.9332247895641</v>
      </c>
      <c r="C240" s="211">
        <v>-120.518004425787</v>
      </c>
      <c r="D240" s="212">
        <v>1435.7</v>
      </c>
      <c r="E240" s="210">
        <v>980611.04399999999</v>
      </c>
      <c r="F240" s="210">
        <v>-96.855000000000004</v>
      </c>
      <c r="G240" s="210">
        <v>-95.908000000000001</v>
      </c>
      <c r="H240" s="210">
        <v>-47.887999999999998</v>
      </c>
      <c r="I240" s="210">
        <v>0.2</v>
      </c>
      <c r="J240" s="210">
        <v>1.52</v>
      </c>
      <c r="K240" s="210">
        <v>-13.678000000000001</v>
      </c>
    </row>
    <row r="241" spans="1:11" x14ac:dyDescent="0.25">
      <c r="A241" t="s">
        <v>972</v>
      </c>
      <c r="B241" s="211">
        <v>46.944201450840403</v>
      </c>
      <c r="C241" s="211">
        <v>-120.517764484979</v>
      </c>
      <c r="D241" s="212">
        <v>1446.4</v>
      </c>
      <c r="E241" s="210">
        <v>980607.66700000002</v>
      </c>
      <c r="F241" s="210">
        <v>-100.583</v>
      </c>
      <c r="G241" s="210">
        <v>-100.12</v>
      </c>
      <c r="H241" s="210">
        <v>-51.250999999999998</v>
      </c>
      <c r="I241" s="210">
        <v>0</v>
      </c>
      <c r="J241" s="210">
        <v>1.04</v>
      </c>
      <c r="K241" s="210">
        <v>-17.57</v>
      </c>
    </row>
    <row r="242" spans="1:11" x14ac:dyDescent="0.25">
      <c r="A242" t="s">
        <v>973</v>
      </c>
      <c r="B242" s="211">
        <v>46.952229666054798</v>
      </c>
      <c r="C242" s="211">
        <v>-120.528322981889</v>
      </c>
      <c r="D242" s="212">
        <v>1458.1</v>
      </c>
      <c r="E242" s="210">
        <v>980606.74800000002</v>
      </c>
      <c r="F242" s="210">
        <v>-101.527</v>
      </c>
      <c r="G242" s="210">
        <v>-101.11799999999999</v>
      </c>
      <c r="H242" s="210">
        <v>-51.796999999999997</v>
      </c>
      <c r="I242" s="210">
        <v>0</v>
      </c>
      <c r="J242" s="210">
        <v>0.99</v>
      </c>
      <c r="K242" s="210">
        <v>-18.018000000000001</v>
      </c>
    </row>
    <row r="243" spans="1:11" x14ac:dyDescent="0.25">
      <c r="A243" t="s">
        <v>974</v>
      </c>
      <c r="B243" s="211">
        <v>46.992672917431896</v>
      </c>
      <c r="C243" s="211">
        <v>-120.565868847293</v>
      </c>
      <c r="D243" s="212">
        <v>1512.4</v>
      </c>
      <c r="E243" s="210">
        <v>980607.12899999996</v>
      </c>
      <c r="F243" s="210">
        <v>-101.548</v>
      </c>
      <c r="G243" s="210">
        <v>-101.27800000000001</v>
      </c>
      <c r="H243" s="210">
        <v>-49.966999999999999</v>
      </c>
      <c r="I243" s="210">
        <v>0</v>
      </c>
      <c r="J243" s="210">
        <v>0.87</v>
      </c>
      <c r="K243" s="210">
        <v>-15.827999999999999</v>
      </c>
    </row>
    <row r="244" spans="1:11" x14ac:dyDescent="0.25">
      <c r="A244" t="s">
        <v>975</v>
      </c>
      <c r="B244" s="211">
        <v>46.999326214075801</v>
      </c>
      <c r="C244" s="211">
        <v>-120.568564073986</v>
      </c>
      <c r="D244" s="212">
        <v>1518.8</v>
      </c>
      <c r="E244" s="210">
        <v>980607.76500000001</v>
      </c>
      <c r="F244" s="210">
        <v>-101.128</v>
      </c>
      <c r="G244" s="210">
        <v>-100.87</v>
      </c>
      <c r="H244" s="210">
        <v>-49.326999999999998</v>
      </c>
      <c r="I244" s="210">
        <v>0</v>
      </c>
      <c r="J244" s="210">
        <v>0.86</v>
      </c>
      <c r="K244" s="210">
        <v>-15.14</v>
      </c>
    </row>
    <row r="245" spans="1:11" x14ac:dyDescent="0.25">
      <c r="A245" t="s">
        <v>976</v>
      </c>
      <c r="B245" s="211">
        <v>47.002211273437403</v>
      </c>
      <c r="C245" s="211">
        <v>-120.579224123491</v>
      </c>
      <c r="D245" s="212">
        <v>1526.7</v>
      </c>
      <c r="E245" s="210">
        <v>980607.41</v>
      </c>
      <c r="F245" s="210">
        <v>-101.27200000000001</v>
      </c>
      <c r="G245" s="210">
        <v>-100.977</v>
      </c>
      <c r="H245" s="210">
        <v>-49.203000000000003</v>
      </c>
      <c r="I245" s="210">
        <v>0</v>
      </c>
      <c r="J245" s="210">
        <v>0.9</v>
      </c>
      <c r="K245" s="210">
        <v>-14.847</v>
      </c>
    </row>
    <row r="246" spans="1:11" x14ac:dyDescent="0.25">
      <c r="A246" t="s">
        <v>977</v>
      </c>
      <c r="B246" s="211">
        <v>47.0130046084535</v>
      </c>
      <c r="C246" s="211">
        <v>-120.59454916751299</v>
      </c>
      <c r="D246" s="212">
        <v>1544.1</v>
      </c>
      <c r="E246" s="210">
        <v>980607.22900000005</v>
      </c>
      <c r="F246" s="210">
        <v>-101.386</v>
      </c>
      <c r="G246" s="210">
        <v>-101.04600000000001</v>
      </c>
      <c r="H246" s="210">
        <v>-48.723999999999997</v>
      </c>
      <c r="I246" s="210">
        <v>0</v>
      </c>
      <c r="J246" s="210">
        <v>0.95</v>
      </c>
      <c r="K246" s="210">
        <v>-14.135999999999999</v>
      </c>
    </row>
    <row r="247" spans="1:11" x14ac:dyDescent="0.25">
      <c r="A247" t="s">
        <v>978</v>
      </c>
      <c r="B247" s="211">
        <v>47.093450072916099</v>
      </c>
      <c r="C247" s="211">
        <v>-120.377429396252</v>
      </c>
      <c r="D247" s="212">
        <v>2539.6999999999998</v>
      </c>
      <c r="E247" s="210">
        <v>980556.93700000003</v>
      </c>
      <c r="F247" s="210">
        <v>-99.299000000000007</v>
      </c>
      <c r="G247" s="210">
        <v>-98</v>
      </c>
      <c r="H247" s="210">
        <v>-12.68</v>
      </c>
      <c r="I247" s="210">
        <v>0</v>
      </c>
      <c r="J247" s="210">
        <v>2.2200000000000002</v>
      </c>
      <c r="K247" s="210">
        <v>-14.44</v>
      </c>
    </row>
    <row r="248" spans="1:11" x14ac:dyDescent="0.25">
      <c r="A248" t="s">
        <v>979</v>
      </c>
      <c r="B248" s="211">
        <v>47.109206934124302</v>
      </c>
      <c r="C248" s="211">
        <v>-120.374289480781</v>
      </c>
      <c r="D248" s="212">
        <v>2755.1</v>
      </c>
      <c r="E248" s="210">
        <v>980545.53700000001</v>
      </c>
      <c r="F248" s="210">
        <v>-99.218000000000004</v>
      </c>
      <c r="G248" s="210">
        <v>-96.668999999999997</v>
      </c>
      <c r="H248" s="210">
        <v>-5.2530000000000001</v>
      </c>
      <c r="I248" s="210">
        <v>0.03</v>
      </c>
      <c r="J248" s="210">
        <v>3.53</v>
      </c>
      <c r="K248" s="210">
        <v>-12.669</v>
      </c>
    </row>
    <row r="249" spans="1:11" x14ac:dyDescent="0.25">
      <c r="A249" t="s">
        <v>980</v>
      </c>
      <c r="B249" s="211">
        <v>47.139043520796299</v>
      </c>
      <c r="C249" s="211">
        <v>-120.36387813675699</v>
      </c>
      <c r="D249" s="212">
        <v>3179.9</v>
      </c>
      <c r="E249" s="210">
        <v>980522.94700000004</v>
      </c>
      <c r="F249" s="210">
        <v>-99.06</v>
      </c>
      <c r="G249" s="210">
        <v>-92.997</v>
      </c>
      <c r="H249" s="210">
        <v>9.3930000000000007</v>
      </c>
      <c r="I249" s="210">
        <v>0.05</v>
      </c>
      <c r="J249" s="210">
        <v>7.15</v>
      </c>
      <c r="K249" s="210">
        <v>-8.3870000000000005</v>
      </c>
    </row>
    <row r="250" spans="1:11" x14ac:dyDescent="0.25">
      <c r="A250" t="s">
        <v>981</v>
      </c>
      <c r="B250" s="211">
        <v>47.149933642721997</v>
      </c>
      <c r="C250" s="211">
        <v>-120.351184811618</v>
      </c>
      <c r="D250" s="212">
        <v>3391.9</v>
      </c>
      <c r="E250" s="210">
        <v>980508.85600000003</v>
      </c>
      <c r="F250" s="210">
        <v>-101.437</v>
      </c>
      <c r="G250" s="210">
        <v>-94.442999999999998</v>
      </c>
      <c r="H250" s="210">
        <v>14.247</v>
      </c>
      <c r="I250" s="210">
        <v>0.02</v>
      </c>
      <c r="J250" s="210">
        <v>8.1300000000000008</v>
      </c>
      <c r="K250" s="210">
        <v>-9.9329999999999998</v>
      </c>
    </row>
    <row r="251" spans="1:11" x14ac:dyDescent="0.25">
      <c r="A251" t="s">
        <v>982</v>
      </c>
      <c r="B251" s="211">
        <v>47.124165196632298</v>
      </c>
      <c r="C251" s="211">
        <v>-120.38002964189999</v>
      </c>
      <c r="D251" s="212">
        <v>3450.1</v>
      </c>
      <c r="E251" s="210">
        <v>980507.28399999999</v>
      </c>
      <c r="F251" s="210">
        <v>-97.194999999999993</v>
      </c>
      <c r="G251" s="210">
        <v>-94.894000000000005</v>
      </c>
      <c r="H251" s="210">
        <v>20.475000000000001</v>
      </c>
      <c r="I251" s="210">
        <v>0.02</v>
      </c>
      <c r="J251" s="210">
        <v>3.45</v>
      </c>
      <c r="K251" s="210">
        <v>-10.364000000000001</v>
      </c>
    </row>
    <row r="252" spans="1:11" x14ac:dyDescent="0.25">
      <c r="A252" t="s">
        <v>983</v>
      </c>
      <c r="B252" s="211">
        <v>47.1395753321328</v>
      </c>
      <c r="C252" s="211">
        <v>-120.382519722993</v>
      </c>
      <c r="D252" s="212">
        <v>3768.6</v>
      </c>
      <c r="E252" s="210">
        <v>980490.37699999998</v>
      </c>
      <c r="F252" s="210">
        <v>-96.421000000000006</v>
      </c>
      <c r="G252" s="210">
        <v>-93.686999999999998</v>
      </c>
      <c r="H252" s="210">
        <v>32.11</v>
      </c>
      <c r="I252" s="210">
        <v>0.01</v>
      </c>
      <c r="J252" s="210">
        <v>3.95</v>
      </c>
      <c r="K252" s="210">
        <v>-8.5969999999999995</v>
      </c>
    </row>
    <row r="253" spans="1:11" x14ac:dyDescent="0.25">
      <c r="A253" t="s">
        <v>984</v>
      </c>
      <c r="B253" s="211">
        <v>47.155355232827503</v>
      </c>
      <c r="C253" s="211">
        <v>-120.374628152315</v>
      </c>
      <c r="D253" s="212">
        <v>4292.8</v>
      </c>
      <c r="E253" s="210">
        <v>980459.74399999995</v>
      </c>
      <c r="F253" s="210">
        <v>-97.087000000000003</v>
      </c>
      <c r="G253" s="210">
        <v>-92.988</v>
      </c>
      <c r="H253" s="210">
        <v>49.325000000000003</v>
      </c>
      <c r="I253" s="210">
        <v>0.01</v>
      </c>
      <c r="J253" s="210">
        <v>5.41</v>
      </c>
      <c r="K253" s="210">
        <v>-7.758</v>
      </c>
    </row>
    <row r="254" spans="1:11" x14ac:dyDescent="0.25">
      <c r="A254" t="s">
        <v>985</v>
      </c>
      <c r="B254" s="211">
        <v>47.160771895046302</v>
      </c>
      <c r="C254" s="211">
        <v>-120.390928112636</v>
      </c>
      <c r="D254" s="212">
        <v>4286</v>
      </c>
      <c r="E254" s="210">
        <v>980461.66399999999</v>
      </c>
      <c r="F254" s="210">
        <v>-96.063999999999993</v>
      </c>
      <c r="G254" s="210">
        <v>-91.694000000000003</v>
      </c>
      <c r="H254" s="210">
        <v>50.115000000000002</v>
      </c>
      <c r="I254" s="210">
        <v>0.02</v>
      </c>
      <c r="J254" s="210">
        <v>5.68</v>
      </c>
      <c r="K254" s="210">
        <v>-5.7839999999999998</v>
      </c>
    </row>
    <row r="255" spans="1:11" x14ac:dyDescent="0.25">
      <c r="A255" t="s">
        <v>986</v>
      </c>
      <c r="B255" s="211">
        <v>47.179378563451898</v>
      </c>
      <c r="C255" s="211">
        <v>-120.37329830341299</v>
      </c>
      <c r="D255" s="212">
        <v>4745.8</v>
      </c>
      <c r="E255" s="210">
        <v>980433.83600000001</v>
      </c>
      <c r="F255" s="210">
        <v>-98.042000000000002</v>
      </c>
      <c r="G255" s="210">
        <v>-94.63</v>
      </c>
      <c r="H255" s="210">
        <v>63.819000000000003</v>
      </c>
      <c r="I255" s="210">
        <v>0.02</v>
      </c>
      <c r="J255" s="210">
        <v>4.79</v>
      </c>
      <c r="K255" s="210">
        <v>-8.84</v>
      </c>
    </row>
    <row r="256" spans="1:11" x14ac:dyDescent="0.25">
      <c r="A256" t="s">
        <v>987</v>
      </c>
      <c r="B256" s="211">
        <v>47.186970297355401</v>
      </c>
      <c r="C256" s="211">
        <v>-120.349781742818</v>
      </c>
      <c r="D256" s="212">
        <v>4959.7</v>
      </c>
      <c r="E256" s="210">
        <v>980419.83200000005</v>
      </c>
      <c r="F256" s="210">
        <v>-99.926000000000002</v>
      </c>
      <c r="G256" s="210">
        <v>-95.581999999999994</v>
      </c>
      <c r="H256" s="210">
        <v>69.228999999999999</v>
      </c>
      <c r="I256" s="210">
        <v>0.02</v>
      </c>
      <c r="J256" s="210">
        <v>5.75</v>
      </c>
      <c r="K256" s="210">
        <v>-10.382</v>
      </c>
    </row>
    <row r="257" spans="1:11" x14ac:dyDescent="0.25">
      <c r="A257" t="s">
        <v>988</v>
      </c>
      <c r="B257" s="211">
        <v>47.193132020344599</v>
      </c>
      <c r="C257" s="211">
        <v>-120.37688688336701</v>
      </c>
      <c r="D257" s="212">
        <v>4820</v>
      </c>
      <c r="E257" s="210">
        <v>980430.22699999996</v>
      </c>
      <c r="F257" s="210">
        <v>-98.45</v>
      </c>
      <c r="G257" s="210">
        <v>-94.597999999999999</v>
      </c>
      <c r="H257" s="210">
        <v>65.942999999999998</v>
      </c>
      <c r="I257" s="210">
        <v>0.03</v>
      </c>
      <c r="J257" s="210">
        <v>5.24</v>
      </c>
      <c r="K257" s="210">
        <v>-8.3079999999999998</v>
      </c>
    </row>
    <row r="258" spans="1:11" x14ac:dyDescent="0.25">
      <c r="A258" t="s">
        <v>989</v>
      </c>
      <c r="B258" s="211">
        <v>47.201796997872997</v>
      </c>
      <c r="C258" s="211">
        <v>-120.362881799729</v>
      </c>
      <c r="D258" s="212">
        <v>5307.2</v>
      </c>
      <c r="E258" s="210">
        <v>980397.57400000002</v>
      </c>
      <c r="F258" s="210">
        <v>-102.717</v>
      </c>
      <c r="G258" s="210">
        <v>-97.191000000000003</v>
      </c>
      <c r="H258" s="210">
        <v>78.292000000000002</v>
      </c>
      <c r="I258" s="210">
        <v>0.02</v>
      </c>
      <c r="J258" s="210">
        <v>6.97</v>
      </c>
      <c r="K258" s="210">
        <v>-11.250999999999999</v>
      </c>
    </row>
    <row r="259" spans="1:11" x14ac:dyDescent="0.25">
      <c r="A259" t="s">
        <v>990</v>
      </c>
      <c r="B259" s="211">
        <v>47.175515341912998</v>
      </c>
      <c r="C259" s="211">
        <v>-120.39540157119799</v>
      </c>
      <c r="D259" s="212">
        <v>3907.3</v>
      </c>
      <c r="E259" s="210">
        <v>980484.70499999996</v>
      </c>
      <c r="F259" s="210">
        <v>-97.03</v>
      </c>
      <c r="G259" s="210">
        <v>-92.042000000000002</v>
      </c>
      <c r="H259" s="210">
        <v>36.234000000000002</v>
      </c>
      <c r="I259" s="210">
        <v>0.05</v>
      </c>
      <c r="J259" s="210">
        <v>6.23</v>
      </c>
      <c r="K259" s="210">
        <v>-5.4619999999999997</v>
      </c>
    </row>
    <row r="260" spans="1:11" x14ac:dyDescent="0.25">
      <c r="A260" t="s">
        <v>991</v>
      </c>
      <c r="B260" s="211">
        <v>47.194550363156402</v>
      </c>
      <c r="C260" s="211">
        <v>-120.392358391638</v>
      </c>
      <c r="D260" s="212">
        <v>4366.3</v>
      </c>
      <c r="E260" s="210">
        <v>980457.77800000005</v>
      </c>
      <c r="F260" s="210">
        <v>-98.191000000000003</v>
      </c>
      <c r="G260" s="210">
        <v>-93.924000000000007</v>
      </c>
      <c r="H260" s="210">
        <v>50.726999999999997</v>
      </c>
      <c r="I260" s="210">
        <v>0.08</v>
      </c>
      <c r="J260" s="210">
        <v>5.59</v>
      </c>
      <c r="K260" s="210">
        <v>-7.0039999999999996</v>
      </c>
    </row>
    <row r="261" spans="1:11" x14ac:dyDescent="0.25">
      <c r="A261" t="s">
        <v>992</v>
      </c>
      <c r="B261" s="211">
        <v>47.206176946122199</v>
      </c>
      <c r="C261" s="211">
        <v>-120.38361853517</v>
      </c>
      <c r="D261" s="212">
        <v>4976.2</v>
      </c>
      <c r="E261" s="210">
        <v>980420.34900000005</v>
      </c>
      <c r="F261" s="210">
        <v>-100.15300000000001</v>
      </c>
      <c r="G261" s="210">
        <v>-95.980999999999995</v>
      </c>
      <c r="H261" s="210">
        <v>69.566000000000003</v>
      </c>
      <c r="I261" s="210">
        <v>0.05</v>
      </c>
      <c r="J261" s="210">
        <v>5.58</v>
      </c>
      <c r="K261" s="210">
        <v>-9.1809999999999992</v>
      </c>
    </row>
    <row r="262" spans="1:11" x14ac:dyDescent="0.25">
      <c r="A262" t="s">
        <v>993</v>
      </c>
      <c r="B262" s="211">
        <v>47.205950398552901</v>
      </c>
      <c r="C262" s="211">
        <v>-120.421916711996</v>
      </c>
      <c r="D262" s="212">
        <v>4169.5</v>
      </c>
      <c r="E262" s="210">
        <v>980471.09100000001</v>
      </c>
      <c r="F262" s="210">
        <v>-97.691999999999993</v>
      </c>
      <c r="G262" s="210">
        <v>-93.393000000000001</v>
      </c>
      <c r="H262" s="210">
        <v>44.512999999999998</v>
      </c>
      <c r="I262" s="210">
        <v>0.02</v>
      </c>
      <c r="J262" s="210">
        <v>5.59</v>
      </c>
      <c r="K262" s="210">
        <v>-5.2130000000000001</v>
      </c>
    </row>
    <row r="263" spans="1:11" x14ac:dyDescent="0.25">
      <c r="A263" t="s">
        <v>994</v>
      </c>
      <c r="B263" s="211">
        <v>47.202535311977201</v>
      </c>
      <c r="C263" s="211">
        <v>-120.397041710075</v>
      </c>
      <c r="D263" s="212">
        <v>4982.2</v>
      </c>
      <c r="E263" s="210">
        <v>980419.56799999997</v>
      </c>
      <c r="F263" s="210">
        <v>-100.25</v>
      </c>
      <c r="G263" s="210">
        <v>-95.388000000000005</v>
      </c>
      <c r="H263" s="210">
        <v>69.671999999999997</v>
      </c>
      <c r="I263" s="210">
        <v>0.03</v>
      </c>
      <c r="J263" s="210">
        <v>6.27</v>
      </c>
      <c r="K263" s="210">
        <v>-8.2579999999999991</v>
      </c>
    </row>
    <row r="264" spans="1:11" x14ac:dyDescent="0.25">
      <c r="A264" t="s">
        <v>995</v>
      </c>
      <c r="B264" s="211">
        <v>47.1906921287041</v>
      </c>
      <c r="C264" s="211">
        <v>-120.41571002796999</v>
      </c>
      <c r="D264" s="212">
        <v>4780.6000000000004</v>
      </c>
      <c r="E264" s="210">
        <v>980433.98899999994</v>
      </c>
      <c r="F264" s="210">
        <v>-96.828000000000003</v>
      </c>
      <c r="G264" s="210">
        <v>-92.001000000000005</v>
      </c>
      <c r="H264" s="210">
        <v>66.218999999999994</v>
      </c>
      <c r="I264" s="210">
        <v>0.03</v>
      </c>
      <c r="J264" s="210">
        <v>6.21</v>
      </c>
      <c r="K264" s="210">
        <v>-4.5609999999999999</v>
      </c>
    </row>
    <row r="265" spans="1:11" x14ac:dyDescent="0.25">
      <c r="A265" t="s">
        <v>996</v>
      </c>
      <c r="B265" s="211">
        <v>47.180070368053698</v>
      </c>
      <c r="C265" s="211">
        <v>-120.42618161953401</v>
      </c>
      <c r="D265" s="212">
        <v>4615.3999999999996</v>
      </c>
      <c r="E265" s="210">
        <v>980443.99300000002</v>
      </c>
      <c r="F265" s="210">
        <v>-95.757000000000005</v>
      </c>
      <c r="G265" s="210">
        <v>-90.918000000000006</v>
      </c>
      <c r="H265" s="210">
        <v>61.655000000000001</v>
      </c>
      <c r="I265" s="210">
        <v>0</v>
      </c>
      <c r="J265" s="210">
        <v>6.2</v>
      </c>
      <c r="K265" s="210">
        <v>-3.4580000000000002</v>
      </c>
    </row>
    <row r="266" spans="1:11" x14ac:dyDescent="0.25">
      <c r="A266" t="s">
        <v>997</v>
      </c>
      <c r="B266" s="211">
        <v>46.999719701642903</v>
      </c>
      <c r="C266" s="211">
        <v>-120.553963964544</v>
      </c>
      <c r="D266" s="212">
        <v>1530.4</v>
      </c>
      <c r="E266" s="210">
        <v>980606.73899999994</v>
      </c>
      <c r="F266" s="210">
        <v>-101.495</v>
      </c>
      <c r="G266" s="210">
        <v>-101.291</v>
      </c>
      <c r="H266" s="210">
        <v>-49.3</v>
      </c>
      <c r="I266" s="210">
        <v>0</v>
      </c>
      <c r="J266" s="210">
        <v>0.81</v>
      </c>
      <c r="K266" s="210">
        <v>-15.981</v>
      </c>
    </row>
    <row r="267" spans="1:11" x14ac:dyDescent="0.25">
      <c r="A267" t="s">
        <v>998</v>
      </c>
      <c r="B267" s="211">
        <v>47.006816289338303</v>
      </c>
      <c r="C267" s="211">
        <v>-120.560475647983</v>
      </c>
      <c r="D267" s="212">
        <v>1562.9</v>
      </c>
      <c r="E267" s="210">
        <v>980605.08200000005</v>
      </c>
      <c r="F267" s="210">
        <v>-101.843</v>
      </c>
      <c r="G267" s="210">
        <v>-101.661</v>
      </c>
      <c r="H267" s="210">
        <v>-48.537999999999997</v>
      </c>
      <c r="I267" s="210">
        <v>0</v>
      </c>
      <c r="J267" s="210">
        <v>0.8</v>
      </c>
      <c r="K267" s="210">
        <v>-15.951000000000001</v>
      </c>
    </row>
    <row r="268" spans="1:11" x14ac:dyDescent="0.25">
      <c r="A268" t="s">
        <v>999</v>
      </c>
      <c r="B268" s="211">
        <v>47.0135480119826</v>
      </c>
      <c r="C268" s="211">
        <v>-120.571470801198</v>
      </c>
      <c r="D268" s="212">
        <v>1561.3</v>
      </c>
      <c r="E268" s="210">
        <v>980606.18299999996</v>
      </c>
      <c r="F268" s="210">
        <v>-101.449</v>
      </c>
      <c r="G268" s="210">
        <v>-101.215</v>
      </c>
      <c r="H268" s="210">
        <v>-48.198999999999998</v>
      </c>
      <c r="I268" s="210">
        <v>0</v>
      </c>
      <c r="J268" s="210">
        <v>0.85</v>
      </c>
      <c r="K268" s="210">
        <v>-14.975</v>
      </c>
    </row>
    <row r="269" spans="1:11" x14ac:dyDescent="0.25">
      <c r="A269" t="s">
        <v>1000</v>
      </c>
      <c r="B269" s="211">
        <v>47.031693029666201</v>
      </c>
      <c r="C269" s="211">
        <v>-120.600729422545</v>
      </c>
      <c r="D269" s="212">
        <v>1578.6</v>
      </c>
      <c r="E269" s="210">
        <v>980607.47400000005</v>
      </c>
      <c r="F269" s="210">
        <v>-100.758</v>
      </c>
      <c r="G269" s="210">
        <v>-100.411</v>
      </c>
      <c r="H269" s="210">
        <v>-46.917999999999999</v>
      </c>
      <c r="I269" s="210">
        <v>0</v>
      </c>
      <c r="J269" s="210">
        <v>0.97</v>
      </c>
      <c r="K269" s="210">
        <v>-12.750999999999999</v>
      </c>
    </row>
    <row r="270" spans="1:11" x14ac:dyDescent="0.25">
      <c r="A270" t="s">
        <v>1001</v>
      </c>
      <c r="B270" s="211">
        <v>47.042953133977299</v>
      </c>
      <c r="C270" s="211">
        <v>-120.589527663192</v>
      </c>
      <c r="D270" s="212">
        <v>1651.3</v>
      </c>
      <c r="E270" s="210">
        <v>980603.95299999998</v>
      </c>
      <c r="F270" s="210">
        <v>-100.943</v>
      </c>
      <c r="G270" s="210">
        <v>-100.67</v>
      </c>
      <c r="H270" s="210">
        <v>-44.624000000000002</v>
      </c>
      <c r="I270" s="210">
        <v>0</v>
      </c>
      <c r="J270" s="210">
        <v>0.92</v>
      </c>
      <c r="K270" s="210">
        <v>-12.98</v>
      </c>
    </row>
    <row r="271" spans="1:11" x14ac:dyDescent="0.25">
      <c r="A271" t="s">
        <v>1002</v>
      </c>
      <c r="B271" s="211">
        <v>47.035938117129398</v>
      </c>
      <c r="C271" s="211">
        <v>-120.62427123707</v>
      </c>
      <c r="D271" s="212">
        <v>1578.1</v>
      </c>
      <c r="E271" s="210">
        <v>980607.79099999997</v>
      </c>
      <c r="F271" s="210">
        <v>-100.857</v>
      </c>
      <c r="G271" s="210">
        <v>-100.389</v>
      </c>
      <c r="H271" s="210">
        <v>-47.033999999999999</v>
      </c>
      <c r="I271" s="210">
        <v>0</v>
      </c>
      <c r="J271" s="210">
        <v>1.0900000000000001</v>
      </c>
      <c r="K271" s="210">
        <v>-11.919</v>
      </c>
    </row>
    <row r="272" spans="1:11" x14ac:dyDescent="0.25">
      <c r="A272" t="s">
        <v>1003</v>
      </c>
      <c r="B272" s="211">
        <v>47.048668111515802</v>
      </c>
      <c r="C272" s="211">
        <v>-120.623789668935</v>
      </c>
      <c r="D272" s="212">
        <v>1593.5</v>
      </c>
      <c r="E272" s="210">
        <v>980607.679</v>
      </c>
      <c r="F272" s="210">
        <v>-101.196</v>
      </c>
      <c r="G272" s="210">
        <v>-100.39400000000001</v>
      </c>
      <c r="H272" s="210">
        <v>-46.848999999999997</v>
      </c>
      <c r="I272" s="210">
        <v>0</v>
      </c>
      <c r="J272" s="210">
        <v>1.43</v>
      </c>
      <c r="K272" s="210">
        <v>-11.574</v>
      </c>
    </row>
    <row r="273" spans="1:11" x14ac:dyDescent="0.25">
      <c r="A273" t="s">
        <v>1004</v>
      </c>
      <c r="B273" s="211">
        <v>47.053429787967197</v>
      </c>
      <c r="C273" s="211">
        <v>-120.63950975487801</v>
      </c>
      <c r="D273" s="212">
        <v>1602.3</v>
      </c>
      <c r="E273" s="210">
        <v>980607.80299999996</v>
      </c>
      <c r="F273" s="210">
        <v>-100.976</v>
      </c>
      <c r="G273" s="210">
        <v>-100.236</v>
      </c>
      <c r="H273" s="210">
        <v>-46.328000000000003</v>
      </c>
      <c r="I273" s="210">
        <v>0</v>
      </c>
      <c r="J273" s="210">
        <v>1.37</v>
      </c>
      <c r="K273" s="210">
        <v>-10.836</v>
      </c>
    </row>
    <row r="274" spans="1:11" x14ac:dyDescent="0.25">
      <c r="A274" t="s">
        <v>1005</v>
      </c>
      <c r="B274" s="211">
        <v>47.068008352812399</v>
      </c>
      <c r="C274" s="211">
        <v>-120.615261497768</v>
      </c>
      <c r="D274" s="212">
        <v>1775.4</v>
      </c>
      <c r="E274" s="210">
        <v>980599.02300000004</v>
      </c>
      <c r="F274" s="210">
        <v>-100.699</v>
      </c>
      <c r="G274" s="210">
        <v>-100.30800000000001</v>
      </c>
      <c r="H274" s="210">
        <v>-40.146999999999998</v>
      </c>
      <c r="I274" s="210">
        <v>0</v>
      </c>
      <c r="J274" s="210">
        <v>1.08</v>
      </c>
      <c r="K274" s="210">
        <v>-11.148</v>
      </c>
    </row>
    <row r="275" spans="1:11" x14ac:dyDescent="0.25">
      <c r="A275" t="s">
        <v>1006</v>
      </c>
      <c r="B275" s="211">
        <v>47.079178379800503</v>
      </c>
      <c r="C275" s="211">
        <v>-120.61176813358399</v>
      </c>
      <c r="D275" s="212">
        <v>1899.2</v>
      </c>
      <c r="E275" s="210">
        <v>980592.69099999999</v>
      </c>
      <c r="F275" s="210">
        <v>-100.622</v>
      </c>
      <c r="G275" s="210">
        <v>-100.23099999999999</v>
      </c>
      <c r="H275" s="210">
        <v>-35.847000000000001</v>
      </c>
      <c r="I275" s="210">
        <v>0.01</v>
      </c>
      <c r="J275" s="210">
        <v>1.1200000000000001</v>
      </c>
      <c r="K275" s="210">
        <v>-10.831</v>
      </c>
    </row>
    <row r="276" spans="1:11" x14ac:dyDescent="0.25">
      <c r="A276" t="s">
        <v>1007</v>
      </c>
      <c r="B276" s="211">
        <v>47.088153576630901</v>
      </c>
      <c r="C276" s="211">
        <v>-120.608473227795</v>
      </c>
      <c r="D276" s="212">
        <v>1939.1</v>
      </c>
      <c r="E276" s="210">
        <v>980590.13399999996</v>
      </c>
      <c r="F276" s="210">
        <v>-101.6</v>
      </c>
      <c r="G276" s="210">
        <v>-101.202</v>
      </c>
      <c r="H276" s="210">
        <v>-35.463999999999999</v>
      </c>
      <c r="I276" s="210">
        <v>0.01</v>
      </c>
      <c r="J276" s="210">
        <v>1.1399999999999999</v>
      </c>
      <c r="K276" s="210">
        <v>-11.592000000000001</v>
      </c>
    </row>
    <row r="277" spans="1:11" x14ac:dyDescent="0.25">
      <c r="A277" t="s">
        <v>1008</v>
      </c>
      <c r="B277" s="211">
        <v>47.016534665713401</v>
      </c>
      <c r="C277" s="211">
        <v>-120.571832547019</v>
      </c>
      <c r="D277" s="212">
        <v>1577.2</v>
      </c>
      <c r="E277" s="210">
        <v>980605.47600000002</v>
      </c>
      <c r="F277" s="210">
        <v>-101.474</v>
      </c>
      <c r="G277" s="210">
        <v>-101.246</v>
      </c>
      <c r="H277" s="210">
        <v>-47.683</v>
      </c>
      <c r="I277" s="210">
        <v>0.01</v>
      </c>
      <c r="J277" s="210">
        <v>0.85</v>
      </c>
      <c r="K277" s="210">
        <v>-14.906000000000001</v>
      </c>
    </row>
    <row r="278" spans="1:11" x14ac:dyDescent="0.25">
      <c r="A278" t="s">
        <v>1009</v>
      </c>
      <c r="B278" s="211">
        <v>47.018706507702703</v>
      </c>
      <c r="C278" s="211">
        <v>-120.571450742371</v>
      </c>
      <c r="D278" s="212">
        <v>1587.5</v>
      </c>
      <c r="E278" s="210">
        <v>980604.951</v>
      </c>
      <c r="F278" s="210">
        <v>-101.57599999999999</v>
      </c>
      <c r="G278" s="210">
        <v>-101.372</v>
      </c>
      <c r="H278" s="210">
        <v>-47.432000000000002</v>
      </c>
      <c r="I278" s="210">
        <v>0.01</v>
      </c>
      <c r="J278" s="210">
        <v>0.83</v>
      </c>
      <c r="K278" s="210">
        <v>-14.981999999999999</v>
      </c>
    </row>
    <row r="279" spans="1:11" x14ac:dyDescent="0.25">
      <c r="A279" t="s">
        <v>1010</v>
      </c>
      <c r="B279" s="211">
        <v>47.020968005263498</v>
      </c>
      <c r="C279" s="211">
        <v>-120.571499132875</v>
      </c>
      <c r="D279" s="212">
        <v>1599.2</v>
      </c>
      <c r="E279" s="210">
        <v>980604.35100000002</v>
      </c>
      <c r="F279" s="210">
        <v>-101.679</v>
      </c>
      <c r="G279" s="210">
        <v>-101.479</v>
      </c>
      <c r="H279" s="210">
        <v>-47.136000000000003</v>
      </c>
      <c r="I279" s="210">
        <v>0</v>
      </c>
      <c r="J279" s="210">
        <v>0.83</v>
      </c>
      <c r="K279" s="210">
        <v>-15.019</v>
      </c>
    </row>
    <row r="280" spans="1:11" x14ac:dyDescent="0.25">
      <c r="A280" t="s">
        <v>1011</v>
      </c>
      <c r="B280" s="211">
        <v>47.023828162914498</v>
      </c>
      <c r="C280" s="211">
        <v>-120.571489194572</v>
      </c>
      <c r="D280" s="212">
        <v>1605.6</v>
      </c>
      <c r="E280" s="210">
        <v>980603.97199999995</v>
      </c>
      <c r="F280" s="210">
        <v>-101.935</v>
      </c>
      <c r="G280" s="210">
        <v>-101.736</v>
      </c>
      <c r="H280" s="210">
        <v>-47.173999999999999</v>
      </c>
      <c r="I280" s="210">
        <v>0</v>
      </c>
      <c r="J280" s="210">
        <v>0.83</v>
      </c>
      <c r="K280" s="210">
        <v>-15.196</v>
      </c>
    </row>
    <row r="281" spans="1:11" x14ac:dyDescent="0.25">
      <c r="A281" t="s">
        <v>1012</v>
      </c>
      <c r="B281" s="211">
        <v>47.026421500723799</v>
      </c>
      <c r="C281" s="211">
        <v>-120.57148758075</v>
      </c>
      <c r="D281" s="212">
        <v>1612</v>
      </c>
      <c r="E281" s="210">
        <v>980603.84299999999</v>
      </c>
      <c r="F281" s="210">
        <v>-101.91200000000001</v>
      </c>
      <c r="G281" s="210">
        <v>-101.706</v>
      </c>
      <c r="H281" s="210">
        <v>-46.933</v>
      </c>
      <c r="I281" s="210">
        <v>0</v>
      </c>
      <c r="J281" s="210">
        <v>0.84</v>
      </c>
      <c r="K281" s="210">
        <v>-15.076000000000001</v>
      </c>
    </row>
    <row r="282" spans="1:11" x14ac:dyDescent="0.25">
      <c r="A282" t="s">
        <v>1013</v>
      </c>
      <c r="B282" s="211">
        <v>47.0290781580876</v>
      </c>
      <c r="C282" s="211">
        <v>-120.571525969536</v>
      </c>
      <c r="D282" s="212">
        <v>1617.5</v>
      </c>
      <c r="E282" s="210">
        <v>980603.804</v>
      </c>
      <c r="F282" s="210">
        <v>-101.861</v>
      </c>
      <c r="G282" s="210">
        <v>-101.637</v>
      </c>
      <c r="H282" s="210">
        <v>-46.694000000000003</v>
      </c>
      <c r="I282" s="210">
        <v>0</v>
      </c>
      <c r="J282" s="210">
        <v>0.86</v>
      </c>
      <c r="K282" s="210">
        <v>-14.907</v>
      </c>
    </row>
    <row r="283" spans="1:11" x14ac:dyDescent="0.25">
      <c r="A283" t="s">
        <v>1014</v>
      </c>
      <c r="B283" s="211">
        <v>47.0317048265401</v>
      </c>
      <c r="C283" s="211">
        <v>-120.571460864503</v>
      </c>
      <c r="D283" s="212">
        <v>1611.2</v>
      </c>
      <c r="E283" s="210">
        <v>980604.49800000002</v>
      </c>
      <c r="F283" s="210">
        <v>-101.78400000000001</v>
      </c>
      <c r="G283" s="210">
        <v>-101.52800000000001</v>
      </c>
      <c r="H283" s="210">
        <v>-46.832000000000001</v>
      </c>
      <c r="I283" s="210">
        <v>0</v>
      </c>
      <c r="J283" s="210">
        <v>0.89</v>
      </c>
      <c r="K283" s="210">
        <v>-14.708</v>
      </c>
    </row>
    <row r="284" spans="1:11" x14ac:dyDescent="0.25">
      <c r="A284" t="s">
        <v>1015</v>
      </c>
      <c r="B284" s="211">
        <v>47.033988152231998</v>
      </c>
      <c r="C284" s="211">
        <v>-120.57169758129599</v>
      </c>
      <c r="D284" s="212">
        <v>1615.7</v>
      </c>
      <c r="E284" s="210">
        <v>980604.44799999997</v>
      </c>
      <c r="F284" s="210">
        <v>-101.76900000000001</v>
      </c>
      <c r="G284" s="210">
        <v>-101.514</v>
      </c>
      <c r="H284" s="210">
        <v>-46.662999999999997</v>
      </c>
      <c r="I284" s="210">
        <v>0</v>
      </c>
      <c r="J284" s="210">
        <v>0.89</v>
      </c>
      <c r="K284" s="210">
        <v>-14.614000000000001</v>
      </c>
    </row>
    <row r="285" spans="1:11" x14ac:dyDescent="0.25">
      <c r="A285" t="s">
        <v>1016</v>
      </c>
      <c r="B285" s="211">
        <v>47.035618152616699</v>
      </c>
      <c r="C285" s="211">
        <v>-120.57152595138599</v>
      </c>
      <c r="D285" s="212">
        <v>1620.7</v>
      </c>
      <c r="E285" s="210">
        <v>980604.29500000004</v>
      </c>
      <c r="F285" s="210">
        <v>-101.77500000000001</v>
      </c>
      <c r="G285" s="210">
        <v>-101.52200000000001</v>
      </c>
      <c r="H285" s="210">
        <v>-46.500999999999998</v>
      </c>
      <c r="I285" s="210">
        <v>0</v>
      </c>
      <c r="J285" s="210">
        <v>0.89</v>
      </c>
      <c r="K285" s="210">
        <v>-14.571999999999999</v>
      </c>
    </row>
    <row r="286" spans="1:11" x14ac:dyDescent="0.25">
      <c r="A286" t="s">
        <v>1017</v>
      </c>
      <c r="B286" s="211">
        <v>47.037994820243597</v>
      </c>
      <c r="C286" s="211">
        <v>-120.571566004178</v>
      </c>
      <c r="D286" s="212">
        <v>1628.5</v>
      </c>
      <c r="E286" s="210">
        <v>980604.09400000004</v>
      </c>
      <c r="F286" s="210">
        <v>-101.71599999999999</v>
      </c>
      <c r="G286" s="210">
        <v>-101.456</v>
      </c>
      <c r="H286" s="210">
        <v>-46.173000000000002</v>
      </c>
      <c r="I286" s="210">
        <v>0</v>
      </c>
      <c r="J286" s="210">
        <v>0.9</v>
      </c>
      <c r="K286" s="210">
        <v>-14.426</v>
      </c>
    </row>
    <row r="287" spans="1:11" x14ac:dyDescent="0.25">
      <c r="A287" t="s">
        <v>1018</v>
      </c>
      <c r="B287" s="211">
        <v>47.040943147600601</v>
      </c>
      <c r="C287" s="211">
        <v>-120.571587568813</v>
      </c>
      <c r="D287" s="212">
        <v>1638.9</v>
      </c>
      <c r="E287" s="210">
        <v>980603.69700000004</v>
      </c>
      <c r="F287" s="210">
        <v>-101.76</v>
      </c>
      <c r="G287" s="210">
        <v>-101.49299999999999</v>
      </c>
      <c r="H287" s="210">
        <v>-45.863999999999997</v>
      </c>
      <c r="I287" s="210">
        <v>0</v>
      </c>
      <c r="J287" s="210">
        <v>0.91</v>
      </c>
      <c r="K287" s="210">
        <v>-14.363</v>
      </c>
    </row>
    <row r="288" spans="1:11" x14ac:dyDescent="0.25">
      <c r="A288" t="s">
        <v>1019</v>
      </c>
      <c r="B288" s="211">
        <v>47.042656486250102</v>
      </c>
      <c r="C288" s="211">
        <v>-120.571582605841</v>
      </c>
      <c r="D288" s="212">
        <v>1646</v>
      </c>
      <c r="E288" s="210">
        <v>980603.375</v>
      </c>
      <c r="F288" s="210">
        <v>-101.80800000000001</v>
      </c>
      <c r="G288" s="210">
        <v>-101.54300000000001</v>
      </c>
      <c r="H288" s="210">
        <v>-45.667999999999999</v>
      </c>
      <c r="I288" s="210">
        <v>0</v>
      </c>
      <c r="J288" s="210">
        <v>0.91</v>
      </c>
      <c r="K288" s="210">
        <v>-14.363</v>
      </c>
    </row>
    <row r="289" spans="1:11" x14ac:dyDescent="0.25">
      <c r="A289" t="s">
        <v>1020</v>
      </c>
      <c r="B289" s="211">
        <v>47.045558143569401</v>
      </c>
      <c r="C289" s="211">
        <v>-120.571614329791</v>
      </c>
      <c r="D289" s="212">
        <v>1657.9</v>
      </c>
      <c r="E289" s="210">
        <v>980602.82200000004</v>
      </c>
      <c r="F289" s="210">
        <v>-101.914</v>
      </c>
      <c r="G289" s="210">
        <v>-101.643</v>
      </c>
      <c r="H289" s="210">
        <v>-45.37</v>
      </c>
      <c r="I289" s="210">
        <v>0</v>
      </c>
      <c r="J289" s="210">
        <v>0.92</v>
      </c>
      <c r="K289" s="210">
        <v>-14.363</v>
      </c>
    </row>
    <row r="290" spans="1:11" x14ac:dyDescent="0.25">
      <c r="A290" t="s">
        <v>1021</v>
      </c>
      <c r="B290" s="211">
        <v>47.048106641257299</v>
      </c>
      <c r="C290" s="211">
        <v>-120.57163938588</v>
      </c>
      <c r="D290" s="212">
        <v>1673.4</v>
      </c>
      <c r="E290" s="210">
        <v>980602.13399999996</v>
      </c>
      <c r="F290" s="210">
        <v>-101.902</v>
      </c>
      <c r="G290" s="210">
        <v>-101.627</v>
      </c>
      <c r="H290" s="210">
        <v>-44.829000000000001</v>
      </c>
      <c r="I290" s="210">
        <v>0</v>
      </c>
      <c r="J290" s="210">
        <v>0.93</v>
      </c>
      <c r="K290" s="210">
        <v>-14.276999999999999</v>
      </c>
    </row>
    <row r="291" spans="1:11" x14ac:dyDescent="0.25">
      <c r="A291" t="s">
        <v>1022</v>
      </c>
      <c r="B291" s="211">
        <v>47.050571639329398</v>
      </c>
      <c r="C291" s="211">
        <v>-120.571634439242</v>
      </c>
      <c r="D291" s="212">
        <v>1683.5</v>
      </c>
      <c r="E291" s="210">
        <v>980601.68500000006</v>
      </c>
      <c r="F291" s="210">
        <v>-101.967</v>
      </c>
      <c r="G291" s="210">
        <v>-101.685</v>
      </c>
      <c r="H291" s="210">
        <v>-44.548000000000002</v>
      </c>
      <c r="I291" s="210">
        <v>0</v>
      </c>
      <c r="J291" s="210">
        <v>0.94</v>
      </c>
      <c r="K291" s="210">
        <v>-14.255000000000001</v>
      </c>
    </row>
    <row r="292" spans="1:11" x14ac:dyDescent="0.25">
      <c r="A292" t="s">
        <v>1023</v>
      </c>
      <c r="B292" s="211">
        <v>47.053411636965102</v>
      </c>
      <c r="C292" s="211">
        <v>-120.571644341211</v>
      </c>
      <c r="D292" s="212">
        <v>1693.6</v>
      </c>
      <c r="E292" s="210">
        <v>980601.38699999999</v>
      </c>
      <c r="F292" s="210">
        <v>-101.919</v>
      </c>
      <c r="G292" s="210">
        <v>-101.621</v>
      </c>
      <c r="H292" s="210">
        <v>-44.158000000000001</v>
      </c>
      <c r="I292" s="210">
        <v>0</v>
      </c>
      <c r="J292" s="210">
        <v>0.96</v>
      </c>
      <c r="K292" s="210">
        <v>-14.090999999999999</v>
      </c>
    </row>
    <row r="293" spans="1:11" x14ac:dyDescent="0.25">
      <c r="A293" t="s">
        <v>1024</v>
      </c>
      <c r="B293" s="211">
        <v>47.056449972700598</v>
      </c>
      <c r="C293" s="211">
        <v>-120.571827742824</v>
      </c>
      <c r="D293" s="212">
        <v>1711.4</v>
      </c>
      <c r="E293" s="210">
        <v>980600.68799999997</v>
      </c>
      <c r="F293" s="210">
        <v>-101.824</v>
      </c>
      <c r="G293" s="210">
        <v>-101.521</v>
      </c>
      <c r="H293" s="210">
        <v>-43.454000000000001</v>
      </c>
      <c r="I293" s="210">
        <v>0</v>
      </c>
      <c r="J293" s="210">
        <v>0.97</v>
      </c>
      <c r="K293" s="210">
        <v>-13.891</v>
      </c>
    </row>
    <row r="294" spans="1:11" x14ac:dyDescent="0.25">
      <c r="A294" t="s">
        <v>1025</v>
      </c>
      <c r="B294" s="211">
        <v>47.059538301866098</v>
      </c>
      <c r="C294" s="211">
        <v>-120.571670975087</v>
      </c>
      <c r="D294" s="212">
        <v>1728.1</v>
      </c>
      <c r="E294" s="210">
        <v>980600.34600000002</v>
      </c>
      <c r="F294" s="210">
        <v>-101.44799999999999</v>
      </c>
      <c r="G294" s="210">
        <v>-101.131</v>
      </c>
      <c r="H294" s="210">
        <v>-42.51</v>
      </c>
      <c r="I294" s="210">
        <v>0</v>
      </c>
      <c r="J294" s="210">
        <v>0.99</v>
      </c>
      <c r="K294" s="210">
        <v>-13.411</v>
      </c>
    </row>
    <row r="295" spans="1:11" x14ac:dyDescent="0.25">
      <c r="A295" t="s">
        <v>1026</v>
      </c>
      <c r="B295" s="211">
        <v>47.062383298127102</v>
      </c>
      <c r="C295" s="211">
        <v>-120.57182104149901</v>
      </c>
      <c r="D295" s="212">
        <v>1748.6</v>
      </c>
      <c r="E295" s="210">
        <v>980599.59199999995</v>
      </c>
      <c r="F295" s="210">
        <v>-101.229</v>
      </c>
      <c r="G295" s="210">
        <v>-100.90900000000001</v>
      </c>
      <c r="H295" s="210">
        <v>-41.591000000000001</v>
      </c>
      <c r="I295" s="210">
        <v>0</v>
      </c>
      <c r="J295" s="210">
        <v>1</v>
      </c>
      <c r="K295" s="210">
        <v>-13.089</v>
      </c>
    </row>
    <row r="296" spans="1:11" x14ac:dyDescent="0.25">
      <c r="A296" t="s">
        <v>1027</v>
      </c>
      <c r="B296" s="211">
        <v>47.064731625142301</v>
      </c>
      <c r="C296" s="211">
        <v>-120.571936096054</v>
      </c>
      <c r="D296" s="212">
        <v>1767.5</v>
      </c>
      <c r="E296" s="210">
        <v>980598.87399999995</v>
      </c>
      <c r="F296" s="210">
        <v>-101.02800000000001</v>
      </c>
      <c r="G296" s="210">
        <v>-100.70399999999999</v>
      </c>
      <c r="H296" s="210">
        <v>-40.747</v>
      </c>
      <c r="I296" s="210">
        <v>0</v>
      </c>
      <c r="J296" s="210">
        <v>1.01</v>
      </c>
      <c r="K296" s="210">
        <v>-12.794</v>
      </c>
    </row>
    <row r="297" spans="1:11" x14ac:dyDescent="0.25">
      <c r="A297" t="s">
        <v>1028</v>
      </c>
      <c r="B297" s="211">
        <v>47.067449963660302</v>
      </c>
      <c r="C297" s="211">
        <v>-120.57187615328</v>
      </c>
      <c r="D297" s="212">
        <v>1784.7</v>
      </c>
      <c r="E297" s="210">
        <v>980598.29500000004</v>
      </c>
      <c r="F297" s="210">
        <v>-100.82299999999999</v>
      </c>
      <c r="G297" s="210">
        <v>-100.485</v>
      </c>
      <c r="H297" s="210">
        <v>-39.954999999999998</v>
      </c>
      <c r="I297" s="210">
        <v>0</v>
      </c>
      <c r="J297" s="210">
        <v>1.03</v>
      </c>
      <c r="K297" s="210">
        <v>-12.494999999999999</v>
      </c>
    </row>
    <row r="298" spans="1:11" x14ac:dyDescent="0.25">
      <c r="A298" t="s">
        <v>1029</v>
      </c>
      <c r="B298" s="211">
        <v>47.070221623353298</v>
      </c>
      <c r="C298" s="211">
        <v>-120.571697868039</v>
      </c>
      <c r="D298" s="212">
        <v>1806.3</v>
      </c>
      <c r="E298" s="210">
        <v>980597.50399999996</v>
      </c>
      <c r="F298" s="210">
        <v>-100.56699999999999</v>
      </c>
      <c r="G298" s="210">
        <v>-100.21599999999999</v>
      </c>
      <c r="H298" s="210">
        <v>-38.960999999999999</v>
      </c>
      <c r="I298" s="210">
        <v>0</v>
      </c>
      <c r="J298" s="210">
        <v>1.05</v>
      </c>
      <c r="K298" s="210">
        <v>-12.156000000000001</v>
      </c>
    </row>
    <row r="299" spans="1:11" x14ac:dyDescent="0.25">
      <c r="A299" t="s">
        <v>1030</v>
      </c>
      <c r="B299" s="211">
        <v>47.072630121594301</v>
      </c>
      <c r="C299" s="211">
        <v>-120.571691260186</v>
      </c>
      <c r="D299" s="212">
        <v>1818.3</v>
      </c>
      <c r="E299" s="210">
        <v>980597.37600000005</v>
      </c>
      <c r="F299" s="210">
        <v>-100.19499999999999</v>
      </c>
      <c r="G299" s="210">
        <v>-99.837999999999994</v>
      </c>
      <c r="H299" s="210">
        <v>-38.180999999999997</v>
      </c>
      <c r="I299" s="210">
        <v>0.01</v>
      </c>
      <c r="J299" s="210">
        <v>1.06</v>
      </c>
      <c r="K299" s="210">
        <v>-11.698</v>
      </c>
    </row>
    <row r="300" spans="1:11" x14ac:dyDescent="0.25">
      <c r="A300" t="s">
        <v>1031</v>
      </c>
      <c r="B300" s="211">
        <v>47.074510120246003</v>
      </c>
      <c r="C300" s="211">
        <v>-120.571684460844</v>
      </c>
      <c r="D300" s="212">
        <v>1827.2</v>
      </c>
      <c r="E300" s="210">
        <v>980597.17700000003</v>
      </c>
      <c r="F300" s="210">
        <v>-100.029</v>
      </c>
      <c r="G300" s="210">
        <v>-99.655000000000001</v>
      </c>
      <c r="H300" s="210">
        <v>-37.71</v>
      </c>
      <c r="I300" s="210">
        <v>0</v>
      </c>
      <c r="J300" s="210">
        <v>1.08</v>
      </c>
      <c r="K300" s="210">
        <v>-11.455</v>
      </c>
    </row>
    <row r="301" spans="1:11" x14ac:dyDescent="0.25">
      <c r="A301" t="s">
        <v>1032</v>
      </c>
      <c r="B301" s="211">
        <v>47.077328452400799</v>
      </c>
      <c r="C301" s="211">
        <v>-120.57224953947799</v>
      </c>
      <c r="D301" s="212">
        <v>1840.2</v>
      </c>
      <c r="E301" s="210">
        <v>980596.30700000003</v>
      </c>
      <c r="F301" s="210">
        <v>-100.375</v>
      </c>
      <c r="G301" s="210">
        <v>-99.954999999999998</v>
      </c>
      <c r="H301" s="210">
        <v>-37.613999999999997</v>
      </c>
      <c r="I301" s="210">
        <v>0</v>
      </c>
      <c r="J301" s="210">
        <v>1.1299999999999999</v>
      </c>
      <c r="K301" s="210">
        <v>-11.625</v>
      </c>
    </row>
    <row r="302" spans="1:11" x14ac:dyDescent="0.25">
      <c r="A302" t="s">
        <v>1033</v>
      </c>
      <c r="B302" s="211">
        <v>47.079525097541001</v>
      </c>
      <c r="C302" s="211">
        <v>-120.57355279728201</v>
      </c>
      <c r="D302" s="212">
        <v>1855.5</v>
      </c>
      <c r="E302" s="210">
        <v>980595.17200000002</v>
      </c>
      <c r="F302" s="210">
        <v>-100.791</v>
      </c>
      <c r="G302" s="210">
        <v>-100.376</v>
      </c>
      <c r="H302" s="210">
        <v>-37.506</v>
      </c>
      <c r="I302" s="210">
        <v>0.01</v>
      </c>
      <c r="J302" s="210">
        <v>1.1299999999999999</v>
      </c>
      <c r="K302" s="210">
        <v>-11.946</v>
      </c>
    </row>
    <row r="303" spans="1:11" x14ac:dyDescent="0.25">
      <c r="A303" t="s">
        <v>1034</v>
      </c>
      <c r="B303" s="211">
        <v>47.081373517379603</v>
      </c>
      <c r="C303" s="211">
        <v>-120.581316245998</v>
      </c>
      <c r="D303" s="212">
        <v>1872.7</v>
      </c>
      <c r="E303" s="210">
        <v>980593.93799999997</v>
      </c>
      <c r="F303" s="210">
        <v>-101.164</v>
      </c>
      <c r="G303" s="210">
        <v>-100.774</v>
      </c>
      <c r="H303" s="210">
        <v>-37.293999999999997</v>
      </c>
      <c r="I303" s="210">
        <v>0.01</v>
      </c>
      <c r="J303" s="210">
        <v>1.1100000000000001</v>
      </c>
      <c r="K303" s="210">
        <v>-12.084</v>
      </c>
    </row>
    <row r="304" spans="1:11" x14ac:dyDescent="0.25">
      <c r="A304" t="s">
        <v>1035</v>
      </c>
      <c r="B304" s="211">
        <v>47.083103512025197</v>
      </c>
      <c r="C304" s="211">
        <v>-120.58171795597301</v>
      </c>
      <c r="D304" s="212">
        <v>1881.4</v>
      </c>
      <c r="E304" s="210">
        <v>980593.29299999995</v>
      </c>
      <c r="F304" s="210">
        <v>-101.444</v>
      </c>
      <c r="G304" s="210">
        <v>-101.03700000000001</v>
      </c>
      <c r="H304" s="210">
        <v>-37.277999999999999</v>
      </c>
      <c r="I304" s="210">
        <v>0</v>
      </c>
      <c r="J304" s="210">
        <v>1.1299999999999999</v>
      </c>
      <c r="K304" s="210">
        <v>-12.266999999999999</v>
      </c>
    </row>
    <row r="305" spans="1:11" x14ac:dyDescent="0.25">
      <c r="A305" t="s">
        <v>1036</v>
      </c>
      <c r="B305" s="211">
        <v>47.085678508612503</v>
      </c>
      <c r="C305" s="211">
        <v>-120.58186801660599</v>
      </c>
      <c r="D305" s="212">
        <v>1901.1</v>
      </c>
      <c r="E305" s="210">
        <v>980592.2</v>
      </c>
      <c r="F305" s="210">
        <v>-101.584</v>
      </c>
      <c r="G305" s="210">
        <v>-101.164</v>
      </c>
      <c r="H305" s="210">
        <v>-36.743000000000002</v>
      </c>
      <c r="I305" s="210">
        <v>0</v>
      </c>
      <c r="J305" s="210">
        <v>1.1499999999999999</v>
      </c>
      <c r="K305" s="210">
        <v>-12.304</v>
      </c>
    </row>
    <row r="306" spans="1:11" x14ac:dyDescent="0.25">
      <c r="A306" t="s">
        <v>1037</v>
      </c>
      <c r="B306" s="211">
        <v>47.088173508605898</v>
      </c>
      <c r="C306" s="211">
        <v>-120.581689565413</v>
      </c>
      <c r="D306" s="212">
        <v>1918.6</v>
      </c>
      <c r="E306" s="210">
        <v>980591.07799999998</v>
      </c>
      <c r="F306" s="210">
        <v>-101.887</v>
      </c>
      <c r="G306" s="210">
        <v>-101.443</v>
      </c>
      <c r="H306" s="210">
        <v>-36.451999999999998</v>
      </c>
      <c r="I306" s="210">
        <v>0</v>
      </c>
      <c r="J306" s="210">
        <v>1.18</v>
      </c>
      <c r="K306" s="210">
        <v>-12.513</v>
      </c>
    </row>
    <row r="307" spans="1:11" x14ac:dyDescent="0.25">
      <c r="A307" t="s">
        <v>1038</v>
      </c>
      <c r="B307" s="211">
        <v>47.090721846744302</v>
      </c>
      <c r="C307" s="211">
        <v>-120.581691290924</v>
      </c>
      <c r="D307" s="212">
        <v>1938</v>
      </c>
      <c r="E307" s="210">
        <v>980590.11100000003</v>
      </c>
      <c r="F307" s="210">
        <v>-101.923</v>
      </c>
      <c r="G307" s="210">
        <v>-101.455</v>
      </c>
      <c r="H307" s="210">
        <v>-35.826999999999998</v>
      </c>
      <c r="I307" s="210">
        <v>0</v>
      </c>
      <c r="J307" s="210">
        <v>1.21</v>
      </c>
      <c r="K307" s="210">
        <v>-12.435</v>
      </c>
    </row>
    <row r="308" spans="1:11" x14ac:dyDescent="0.25">
      <c r="A308" t="s">
        <v>1039</v>
      </c>
      <c r="B308" s="211">
        <v>47.093098505069598</v>
      </c>
      <c r="C308" s="211">
        <v>-120.58168801255199</v>
      </c>
      <c r="D308" s="212">
        <v>1956.6</v>
      </c>
      <c r="E308" s="210">
        <v>980589.00199999998</v>
      </c>
      <c r="F308" s="210">
        <v>-102.13200000000001</v>
      </c>
      <c r="G308" s="210">
        <v>-101.64</v>
      </c>
      <c r="H308" s="210">
        <v>-35.401000000000003</v>
      </c>
      <c r="I308" s="210">
        <v>0</v>
      </c>
      <c r="J308" s="210">
        <v>1.24</v>
      </c>
      <c r="K308" s="210">
        <v>-12.54</v>
      </c>
    </row>
    <row r="309" spans="1:11" x14ac:dyDescent="0.25">
      <c r="A309" t="s">
        <v>1040</v>
      </c>
      <c r="B309" s="211">
        <v>47.095813503706999</v>
      </c>
      <c r="C309" s="211">
        <v>-120.58163139991299</v>
      </c>
      <c r="D309" s="212">
        <v>1976</v>
      </c>
      <c r="E309" s="210">
        <v>980587.93400000001</v>
      </c>
      <c r="F309" s="210">
        <v>-102.28400000000001</v>
      </c>
      <c r="G309" s="210">
        <v>-101.758</v>
      </c>
      <c r="H309" s="210">
        <v>-34.892000000000003</v>
      </c>
      <c r="I309" s="210">
        <v>0</v>
      </c>
      <c r="J309" s="210">
        <v>1.28</v>
      </c>
      <c r="K309" s="210">
        <v>-12.568</v>
      </c>
    </row>
    <row r="310" spans="1:11" x14ac:dyDescent="0.25">
      <c r="A310" t="s">
        <v>1041</v>
      </c>
      <c r="B310" s="211">
        <v>47.098326841384697</v>
      </c>
      <c r="C310" s="211">
        <v>-120.58168478627201</v>
      </c>
      <c r="D310" s="212">
        <v>1992.3</v>
      </c>
      <c r="E310" s="210">
        <v>980587.19400000002</v>
      </c>
      <c r="F310" s="210">
        <v>-102.27</v>
      </c>
      <c r="G310" s="210">
        <v>-101.709</v>
      </c>
      <c r="H310" s="210">
        <v>-34.32</v>
      </c>
      <c r="I310" s="210">
        <v>0</v>
      </c>
      <c r="J310" s="210">
        <v>1.32</v>
      </c>
      <c r="K310" s="210">
        <v>-12.439</v>
      </c>
    </row>
    <row r="311" spans="1:11" x14ac:dyDescent="0.25">
      <c r="A311" t="s">
        <v>1042</v>
      </c>
      <c r="B311" s="211">
        <v>47.101166838001703</v>
      </c>
      <c r="C311" s="211">
        <v>-120.581821352308</v>
      </c>
      <c r="D311" s="212">
        <v>2014.2</v>
      </c>
      <c r="E311" s="210">
        <v>980586.41399999999</v>
      </c>
      <c r="F311" s="210">
        <v>-101.998</v>
      </c>
      <c r="G311" s="210">
        <v>-101.39400000000001</v>
      </c>
      <c r="H311" s="210">
        <v>-33.302</v>
      </c>
      <c r="I311" s="210">
        <v>0</v>
      </c>
      <c r="J311" s="210">
        <v>1.37</v>
      </c>
      <c r="K311" s="210">
        <v>-12.023999999999999</v>
      </c>
    </row>
    <row r="312" spans="1:11" x14ac:dyDescent="0.25">
      <c r="A312" t="s">
        <v>1043</v>
      </c>
      <c r="B312" s="211">
        <v>47.102785338444697</v>
      </c>
      <c r="C312" s="211">
        <v>-120.581666382791</v>
      </c>
      <c r="D312" s="212">
        <v>2025.3</v>
      </c>
      <c r="E312" s="210">
        <v>980585.90300000005</v>
      </c>
      <c r="F312" s="210">
        <v>-101.989</v>
      </c>
      <c r="G312" s="210">
        <v>-101.358</v>
      </c>
      <c r="H312" s="210">
        <v>-32.914000000000001</v>
      </c>
      <c r="I312" s="210">
        <v>0</v>
      </c>
      <c r="J312" s="210">
        <v>1.4</v>
      </c>
      <c r="K312" s="210">
        <v>-11.948</v>
      </c>
    </row>
    <row r="313" spans="1:11" x14ac:dyDescent="0.25">
      <c r="A313" t="s">
        <v>1044</v>
      </c>
      <c r="B313" s="211">
        <v>47.105501995238299</v>
      </c>
      <c r="C313" s="211">
        <v>-120.581796445956</v>
      </c>
      <c r="D313" s="212">
        <v>2047.3</v>
      </c>
      <c r="E313" s="210">
        <v>980584.90500000003</v>
      </c>
      <c r="F313" s="210">
        <v>-101.913</v>
      </c>
      <c r="G313" s="210">
        <v>-101.239</v>
      </c>
      <c r="H313" s="210">
        <v>-32.087000000000003</v>
      </c>
      <c r="I313" s="210">
        <v>0</v>
      </c>
      <c r="J313" s="210">
        <v>1.45</v>
      </c>
      <c r="K313" s="210">
        <v>-11.739000000000001</v>
      </c>
    </row>
    <row r="314" spans="1:11" x14ac:dyDescent="0.25">
      <c r="A314" t="s">
        <v>1045</v>
      </c>
      <c r="B314" s="211">
        <v>47.108131994731103</v>
      </c>
      <c r="C314" s="211">
        <v>-120.581667999297</v>
      </c>
      <c r="D314" s="212">
        <v>2068.5</v>
      </c>
      <c r="E314" s="210">
        <v>980584.00199999998</v>
      </c>
      <c r="F314" s="210">
        <v>-101.788</v>
      </c>
      <c r="G314" s="210">
        <v>-101.05</v>
      </c>
      <c r="H314" s="210">
        <v>-31.241</v>
      </c>
      <c r="I314" s="210">
        <v>0</v>
      </c>
      <c r="J314" s="210">
        <v>1.52</v>
      </c>
      <c r="K314" s="210">
        <v>-11.47</v>
      </c>
    </row>
    <row r="315" spans="1:11" x14ac:dyDescent="0.25">
      <c r="A315" t="s">
        <v>1046</v>
      </c>
      <c r="B315" s="211">
        <v>47.176807334301898</v>
      </c>
      <c r="C315" s="211">
        <v>-120.54407668092099</v>
      </c>
      <c r="D315" s="212">
        <v>4501.3999999999996</v>
      </c>
      <c r="E315" s="210">
        <v>980453.46699999995</v>
      </c>
      <c r="F315" s="210">
        <v>-92.811000000000007</v>
      </c>
      <c r="G315" s="210">
        <v>-88.435000000000002</v>
      </c>
      <c r="H315" s="210">
        <v>60.715000000000003</v>
      </c>
      <c r="I315" s="210">
        <v>0.01</v>
      </c>
      <c r="J315" s="210">
        <v>5.72</v>
      </c>
      <c r="K315" s="210">
        <v>2.0049999999999999</v>
      </c>
    </row>
    <row r="316" spans="1:11" x14ac:dyDescent="0.25">
      <c r="A316" t="s">
        <v>1047</v>
      </c>
      <c r="B316" s="211">
        <v>47.174812329599199</v>
      </c>
      <c r="C316" s="211">
        <v>-120.544646654895</v>
      </c>
      <c r="D316" s="212">
        <v>4494.3999999999996</v>
      </c>
      <c r="E316" s="210">
        <v>980452.451</v>
      </c>
      <c r="F316" s="210">
        <v>-94.069000000000003</v>
      </c>
      <c r="G316" s="210">
        <v>-89.561999999999998</v>
      </c>
      <c r="H316" s="210">
        <v>59.216000000000001</v>
      </c>
      <c r="I316" s="210">
        <v>0.03</v>
      </c>
      <c r="J316" s="210">
        <v>5.85</v>
      </c>
      <c r="K316" s="210">
        <v>0.81799999999999995</v>
      </c>
    </row>
    <row r="317" spans="1:11" x14ac:dyDescent="0.25">
      <c r="A317" t="s">
        <v>1048</v>
      </c>
      <c r="B317" s="211">
        <v>47.172360675024301</v>
      </c>
      <c r="C317" s="211">
        <v>-120.544244918983</v>
      </c>
      <c r="D317" s="212">
        <v>4414.8</v>
      </c>
      <c r="E317" s="210">
        <v>980456.78799999994</v>
      </c>
      <c r="F317" s="210">
        <v>-94.275000000000006</v>
      </c>
      <c r="G317" s="210">
        <v>-89.724999999999994</v>
      </c>
      <c r="H317" s="210">
        <v>56.296999999999997</v>
      </c>
      <c r="I317" s="210">
        <v>0.02</v>
      </c>
      <c r="J317" s="210">
        <v>5.88</v>
      </c>
      <c r="K317" s="210">
        <v>0.59499999999999997</v>
      </c>
    </row>
    <row r="318" spans="1:11" x14ac:dyDescent="0.25">
      <c r="A318" t="s">
        <v>1049</v>
      </c>
      <c r="B318" s="211">
        <v>47.169630685573203</v>
      </c>
      <c r="C318" s="211">
        <v>-120.543355001973</v>
      </c>
      <c r="D318" s="212">
        <v>4337.5</v>
      </c>
      <c r="E318" s="210">
        <v>980460.69900000002</v>
      </c>
      <c r="F318" s="210">
        <v>-94.747</v>
      </c>
      <c r="G318" s="210">
        <v>-90.194999999999993</v>
      </c>
      <c r="H318" s="210">
        <v>53.188000000000002</v>
      </c>
      <c r="I318" s="210">
        <v>0.01</v>
      </c>
      <c r="J318" s="210">
        <v>5.87</v>
      </c>
      <c r="K318" s="210">
        <v>3.5000000000000003E-2</v>
      </c>
    </row>
    <row r="319" spans="1:11" x14ac:dyDescent="0.25">
      <c r="A319" t="s">
        <v>1050</v>
      </c>
      <c r="B319" s="211">
        <v>47.1666955351564</v>
      </c>
      <c r="C319" s="211">
        <v>-120.541588043495</v>
      </c>
      <c r="D319" s="212">
        <v>4189.7</v>
      </c>
      <c r="E319" s="210">
        <v>980469.27300000004</v>
      </c>
      <c r="F319" s="210">
        <v>-94.756</v>
      </c>
      <c r="G319" s="210">
        <v>-90.46</v>
      </c>
      <c r="H319" s="210">
        <v>48.137999999999998</v>
      </c>
      <c r="I319" s="210">
        <v>0.01</v>
      </c>
      <c r="J319" s="210">
        <v>5.59</v>
      </c>
      <c r="K319" s="210">
        <v>-0.32</v>
      </c>
    </row>
    <row r="320" spans="1:11" x14ac:dyDescent="0.25">
      <c r="A320" t="s">
        <v>1051</v>
      </c>
      <c r="B320" s="211">
        <v>47.176177282660497</v>
      </c>
      <c r="C320" s="211">
        <v>-120.549194984745</v>
      </c>
      <c r="D320" s="212">
        <v>4530.2</v>
      </c>
      <c r="E320" s="210">
        <v>980449.57</v>
      </c>
      <c r="F320" s="210">
        <v>-94.926000000000002</v>
      </c>
      <c r="G320" s="210">
        <v>-90.165000000000006</v>
      </c>
      <c r="H320" s="210">
        <v>59.582000000000001</v>
      </c>
      <c r="I320" s="210">
        <v>0.02</v>
      </c>
      <c r="J320" s="210">
        <v>6.11</v>
      </c>
      <c r="K320" s="210">
        <v>0.36499999999999999</v>
      </c>
    </row>
    <row r="321" spans="1:11" x14ac:dyDescent="0.25">
      <c r="A321" t="s">
        <v>1052</v>
      </c>
      <c r="B321" s="211">
        <v>47.174293927500401</v>
      </c>
      <c r="C321" s="211">
        <v>-120.551773362983</v>
      </c>
      <c r="D321" s="212">
        <v>4454.3</v>
      </c>
      <c r="E321" s="210">
        <v>980453.35699999996</v>
      </c>
      <c r="F321" s="210">
        <v>-95.515000000000001</v>
      </c>
      <c r="G321" s="210">
        <v>-90.751000000000005</v>
      </c>
      <c r="H321" s="210">
        <v>56.404000000000003</v>
      </c>
      <c r="I321" s="210">
        <v>0.03</v>
      </c>
      <c r="J321" s="210">
        <v>6.1</v>
      </c>
      <c r="K321" s="210">
        <v>-0.21099999999999999</v>
      </c>
    </row>
    <row r="322" spans="1:11" x14ac:dyDescent="0.25">
      <c r="A322" t="s">
        <v>1053</v>
      </c>
      <c r="B322" s="211">
        <v>47.171723927021297</v>
      </c>
      <c r="C322" s="211">
        <v>-120.55195997259</v>
      </c>
      <c r="D322" s="212">
        <v>4337.3999999999996</v>
      </c>
      <c r="E322" s="210">
        <v>980459.73499999999</v>
      </c>
      <c r="F322" s="210">
        <v>-95.906000000000006</v>
      </c>
      <c r="G322" s="210">
        <v>-91.194999999999993</v>
      </c>
      <c r="H322" s="210">
        <v>52.024999999999999</v>
      </c>
      <c r="I322" s="210">
        <v>0.01</v>
      </c>
      <c r="J322" s="210">
        <v>6.03</v>
      </c>
      <c r="K322" s="210">
        <v>-0.70499999999999996</v>
      </c>
    </row>
    <row r="323" spans="1:11" x14ac:dyDescent="0.25">
      <c r="A323" t="s">
        <v>1054</v>
      </c>
      <c r="B323" s="211">
        <v>47.169370589275402</v>
      </c>
      <c r="C323" s="211">
        <v>-120.552851448635</v>
      </c>
      <c r="D323" s="212">
        <v>4209.2</v>
      </c>
      <c r="E323" s="210">
        <v>980466.00100000005</v>
      </c>
      <c r="F323" s="210">
        <v>-97.105000000000004</v>
      </c>
      <c r="G323" s="210">
        <v>-92.302000000000007</v>
      </c>
      <c r="H323" s="210">
        <v>46.453000000000003</v>
      </c>
      <c r="I323" s="210">
        <v>0</v>
      </c>
      <c r="J323" s="210">
        <v>6.1</v>
      </c>
      <c r="K323" s="210">
        <v>-1.8220000000000001</v>
      </c>
    </row>
    <row r="324" spans="1:11" x14ac:dyDescent="0.25">
      <c r="A324" t="s">
        <v>1055</v>
      </c>
      <c r="B324" s="211">
        <v>47.167478907147</v>
      </c>
      <c r="C324" s="211">
        <v>-120.554149947293</v>
      </c>
      <c r="D324" s="212">
        <v>4080.7</v>
      </c>
      <c r="E324" s="210">
        <v>980473.43900000001</v>
      </c>
      <c r="F324" s="210">
        <v>-97.188000000000002</v>
      </c>
      <c r="G324" s="210">
        <v>-92.501999999999995</v>
      </c>
      <c r="H324" s="210">
        <v>41.99</v>
      </c>
      <c r="I324" s="210">
        <v>0.02</v>
      </c>
      <c r="J324" s="210">
        <v>5.96</v>
      </c>
      <c r="K324" s="210">
        <v>-2.0419999999999998</v>
      </c>
    </row>
    <row r="325" spans="1:11" x14ac:dyDescent="0.25">
      <c r="A325" t="s">
        <v>1056</v>
      </c>
      <c r="B325" s="211">
        <v>47.164768914739703</v>
      </c>
      <c r="C325" s="211">
        <v>-120.553553209749</v>
      </c>
      <c r="D325" s="212">
        <v>3919.4</v>
      </c>
      <c r="E325" s="210">
        <v>980483.31</v>
      </c>
      <c r="F325" s="210">
        <v>-96.733000000000004</v>
      </c>
      <c r="G325" s="210">
        <v>-92.328000000000003</v>
      </c>
      <c r="H325" s="210">
        <v>36.942</v>
      </c>
      <c r="I325" s="210">
        <v>0.03</v>
      </c>
      <c r="J325" s="210">
        <v>5.65</v>
      </c>
      <c r="K325" s="210">
        <v>-1.9179999999999999</v>
      </c>
    </row>
    <row r="326" spans="1:11" x14ac:dyDescent="0.25">
      <c r="A326" t="s">
        <v>1057</v>
      </c>
      <c r="B326" s="211">
        <v>47.162285588744901</v>
      </c>
      <c r="C326" s="211">
        <v>-120.553298307684</v>
      </c>
      <c r="D326" s="212">
        <v>3765.8</v>
      </c>
      <c r="E326" s="210">
        <v>980492.29500000004</v>
      </c>
      <c r="F326" s="210">
        <v>-96.722999999999999</v>
      </c>
      <c r="G326" s="210">
        <v>-92.427999999999997</v>
      </c>
      <c r="H326" s="210">
        <v>31.713000000000001</v>
      </c>
      <c r="I326" s="210">
        <v>0.01</v>
      </c>
      <c r="J326" s="210">
        <v>5.51</v>
      </c>
      <c r="K326" s="210">
        <v>-2.0579999999999998</v>
      </c>
    </row>
    <row r="327" spans="1:11" x14ac:dyDescent="0.25">
      <c r="A327" t="s">
        <v>1058</v>
      </c>
      <c r="B327" s="211">
        <v>47.1597172487864</v>
      </c>
      <c r="C327" s="211">
        <v>-120.553439755971</v>
      </c>
      <c r="D327" s="212">
        <v>3607</v>
      </c>
      <c r="E327" s="210">
        <v>980501.701</v>
      </c>
      <c r="F327" s="210">
        <v>-96.593999999999994</v>
      </c>
      <c r="G327" s="210">
        <v>-92.617000000000004</v>
      </c>
      <c r="H327" s="210">
        <v>26.425000000000001</v>
      </c>
      <c r="I327" s="210">
        <v>0.02</v>
      </c>
      <c r="J327" s="210">
        <v>5.16</v>
      </c>
      <c r="K327" s="210">
        <v>-2.2869999999999999</v>
      </c>
    </row>
    <row r="328" spans="1:11" x14ac:dyDescent="0.25">
      <c r="A328" t="s">
        <v>1059</v>
      </c>
      <c r="B328" s="211">
        <v>47.157110590264899</v>
      </c>
      <c r="C328" s="211">
        <v>-120.553443199181</v>
      </c>
      <c r="D328" s="212">
        <v>3484.1</v>
      </c>
      <c r="E328" s="210">
        <v>980509.06700000004</v>
      </c>
      <c r="F328" s="210">
        <v>-96.350999999999999</v>
      </c>
      <c r="G328" s="210">
        <v>-92.606999999999999</v>
      </c>
      <c r="H328" s="210">
        <v>22.478000000000002</v>
      </c>
      <c r="I328" s="210">
        <v>0.02</v>
      </c>
      <c r="J328" s="210">
        <v>4.9000000000000004</v>
      </c>
      <c r="K328" s="210">
        <v>-2.327</v>
      </c>
    </row>
    <row r="329" spans="1:11" x14ac:dyDescent="0.25">
      <c r="A329" t="s">
        <v>1060</v>
      </c>
      <c r="B329" s="211">
        <v>47.154465606114798</v>
      </c>
      <c r="C329" s="211">
        <v>-120.55203493812</v>
      </c>
      <c r="D329" s="212">
        <v>3379.3</v>
      </c>
      <c r="E329" s="210">
        <v>980515.30299999996</v>
      </c>
      <c r="F329" s="210">
        <v>-96.153999999999996</v>
      </c>
      <c r="G329" s="210">
        <v>-92.507000000000005</v>
      </c>
      <c r="H329" s="210">
        <v>19.100000000000001</v>
      </c>
      <c r="I329" s="210">
        <v>0.02</v>
      </c>
      <c r="J329" s="210">
        <v>4.78</v>
      </c>
      <c r="K329" s="210">
        <v>-2.3170000000000002</v>
      </c>
    </row>
    <row r="330" spans="1:11" x14ac:dyDescent="0.25">
      <c r="A330" t="s">
        <v>1061</v>
      </c>
      <c r="B330" s="211">
        <v>47.152918761579798</v>
      </c>
      <c r="C330" s="211">
        <v>-120.55257142087601</v>
      </c>
      <c r="D330" s="212">
        <v>3238.4</v>
      </c>
      <c r="E330" s="210">
        <v>980524.27</v>
      </c>
      <c r="F330" s="210">
        <v>-95.483000000000004</v>
      </c>
      <c r="G330" s="210">
        <v>-91.963999999999999</v>
      </c>
      <c r="H330" s="210">
        <v>14.967000000000001</v>
      </c>
      <c r="I330" s="210">
        <v>0.03</v>
      </c>
      <c r="J330" s="210">
        <v>4.62</v>
      </c>
      <c r="K330" s="210">
        <v>-1.794</v>
      </c>
    </row>
    <row r="331" spans="1:11" x14ac:dyDescent="0.25">
      <c r="A331" t="s">
        <v>1062</v>
      </c>
      <c r="B331" s="211">
        <v>47.153592217345199</v>
      </c>
      <c r="C331" s="211">
        <v>-120.556888228411</v>
      </c>
      <c r="D331" s="212">
        <v>3159.4</v>
      </c>
      <c r="E331" s="210">
        <v>980528.93099999998</v>
      </c>
      <c r="F331" s="210">
        <v>-95.617999999999995</v>
      </c>
      <c r="G331" s="210">
        <v>-92.26</v>
      </c>
      <c r="H331" s="210">
        <v>12.135999999999999</v>
      </c>
      <c r="I331" s="210">
        <v>0.06</v>
      </c>
      <c r="J331" s="210">
        <v>4.4400000000000004</v>
      </c>
      <c r="K331" s="210">
        <v>-1.94</v>
      </c>
    </row>
    <row r="332" spans="1:11" x14ac:dyDescent="0.25">
      <c r="A332" t="s">
        <v>1063</v>
      </c>
      <c r="B332" s="211">
        <v>47.1517422059338</v>
      </c>
      <c r="C332" s="211">
        <v>-120.558119895939</v>
      </c>
      <c r="D332" s="212">
        <v>3035.8</v>
      </c>
      <c r="E332" s="210">
        <v>980535.85600000003</v>
      </c>
      <c r="F332" s="210">
        <v>-95.927999999999997</v>
      </c>
      <c r="G332" s="210">
        <v>-92.721000000000004</v>
      </c>
      <c r="H332" s="210">
        <v>7.61</v>
      </c>
      <c r="I332" s="210">
        <v>0.01</v>
      </c>
      <c r="J332" s="210">
        <v>4.26</v>
      </c>
      <c r="K332" s="210">
        <v>-2.4009999999999998</v>
      </c>
    </row>
    <row r="333" spans="1:11" x14ac:dyDescent="0.25">
      <c r="A333" t="s">
        <v>1064</v>
      </c>
      <c r="B333" s="211">
        <v>47.150453833997197</v>
      </c>
      <c r="C333" s="211">
        <v>-120.56232482720699</v>
      </c>
      <c r="D333" s="212">
        <v>2876.6</v>
      </c>
      <c r="E333" s="210">
        <v>980545.49699999997</v>
      </c>
      <c r="F333" s="210">
        <v>-95.707999999999998</v>
      </c>
      <c r="G333" s="210">
        <v>-92.22</v>
      </c>
      <c r="H333" s="210">
        <v>2.4</v>
      </c>
      <c r="I333" s="210">
        <v>0.04</v>
      </c>
      <c r="J333" s="210">
        <v>4.5</v>
      </c>
      <c r="K333" s="210">
        <v>-1.81</v>
      </c>
    </row>
    <row r="334" spans="1:11" x14ac:dyDescent="0.25">
      <c r="A334" t="s">
        <v>1065</v>
      </c>
      <c r="B334" s="211">
        <v>47.148158830227899</v>
      </c>
      <c r="C334" s="211">
        <v>-120.56283163272001</v>
      </c>
      <c r="D334" s="212">
        <v>2806.1</v>
      </c>
      <c r="E334" s="210">
        <v>980549.81700000004</v>
      </c>
      <c r="F334" s="210">
        <v>-95.397000000000006</v>
      </c>
      <c r="G334" s="210">
        <v>-92.3</v>
      </c>
      <c r="H334" s="210">
        <v>0.31</v>
      </c>
      <c r="I334" s="210">
        <v>0.05</v>
      </c>
      <c r="J334" s="210">
        <v>4.09</v>
      </c>
      <c r="K334" s="210">
        <v>-1.94</v>
      </c>
    </row>
    <row r="335" spans="1:11" x14ac:dyDescent="0.25">
      <c r="A335" t="s">
        <v>1066</v>
      </c>
      <c r="B335" s="211">
        <v>47.144890518797098</v>
      </c>
      <c r="C335" s="211">
        <v>-120.56119817115599</v>
      </c>
      <c r="D335" s="212">
        <v>2716.3</v>
      </c>
      <c r="E335" s="210">
        <v>980554.81599999999</v>
      </c>
      <c r="F335" s="210">
        <v>-95.484999999999999</v>
      </c>
      <c r="G335" s="210">
        <v>-92.614999999999995</v>
      </c>
      <c r="H335" s="210">
        <v>-2.8439999999999999</v>
      </c>
      <c r="I335" s="210">
        <v>0</v>
      </c>
      <c r="J335" s="210">
        <v>3.84</v>
      </c>
      <c r="K335" s="210">
        <v>-2.375</v>
      </c>
    </row>
    <row r="336" spans="1:11" x14ac:dyDescent="0.25">
      <c r="A336" t="s">
        <v>1067</v>
      </c>
      <c r="B336" s="211">
        <v>47.143350486782502</v>
      </c>
      <c r="C336" s="211">
        <v>-120.564443237392</v>
      </c>
      <c r="D336" s="212">
        <v>2782.2</v>
      </c>
      <c r="E336" s="210">
        <v>980550.13100000005</v>
      </c>
      <c r="F336" s="210">
        <v>-96.081999999999994</v>
      </c>
      <c r="G336" s="210">
        <v>-93.799000000000007</v>
      </c>
      <c r="H336" s="210">
        <v>-1.1910000000000001</v>
      </c>
      <c r="I336" s="210">
        <v>0.03</v>
      </c>
      <c r="J336" s="210">
        <v>3.27</v>
      </c>
      <c r="K336" s="210">
        <v>-3.5489999999999999</v>
      </c>
    </row>
    <row r="337" spans="1:11" x14ac:dyDescent="0.25">
      <c r="A337" t="s">
        <v>1068</v>
      </c>
      <c r="B337" s="211">
        <v>47.1417404758215</v>
      </c>
      <c r="C337" s="211">
        <v>-120.565619908467</v>
      </c>
      <c r="D337" s="212">
        <v>2707.6</v>
      </c>
      <c r="E337" s="210">
        <v>980553.93099999998</v>
      </c>
      <c r="F337" s="210">
        <v>-96.608999999999995</v>
      </c>
      <c r="G337" s="210">
        <v>-94.427000000000007</v>
      </c>
      <c r="H337" s="210">
        <v>-4.2649999999999997</v>
      </c>
      <c r="I337" s="210">
        <v>0.01</v>
      </c>
      <c r="J337" s="210">
        <v>3.15</v>
      </c>
      <c r="K337" s="210">
        <v>-4.1970000000000001</v>
      </c>
    </row>
    <row r="338" spans="1:11" x14ac:dyDescent="0.25">
      <c r="A338" t="s">
        <v>1069</v>
      </c>
      <c r="B338" s="211">
        <v>47.140098795952099</v>
      </c>
      <c r="C338" s="211">
        <v>-120.566691575622</v>
      </c>
      <c r="D338" s="212">
        <v>2635.4</v>
      </c>
      <c r="E338" s="210">
        <v>980557.65399999998</v>
      </c>
      <c r="F338" s="210">
        <v>-97.058999999999997</v>
      </c>
      <c r="G338" s="210">
        <v>-94.927000000000007</v>
      </c>
      <c r="H338" s="210">
        <v>-7.1760000000000002</v>
      </c>
      <c r="I338" s="210">
        <v>0.01</v>
      </c>
      <c r="J338" s="210">
        <v>3.08</v>
      </c>
      <c r="K338" s="210">
        <v>-4.7069999999999999</v>
      </c>
    </row>
    <row r="339" spans="1:11" x14ac:dyDescent="0.25">
      <c r="A339" t="s">
        <v>1070</v>
      </c>
      <c r="B339" s="211">
        <v>47.138602121685501</v>
      </c>
      <c r="C339" s="211">
        <v>-120.567203218714</v>
      </c>
      <c r="D339" s="212">
        <v>2567.4</v>
      </c>
      <c r="E339" s="210">
        <v>980561.43400000001</v>
      </c>
      <c r="F339" s="210">
        <v>-97.215999999999994</v>
      </c>
      <c r="G339" s="210">
        <v>-95.126000000000005</v>
      </c>
      <c r="H339" s="210">
        <v>-9.6509999999999998</v>
      </c>
      <c r="I339" s="210">
        <v>0.01</v>
      </c>
      <c r="J339" s="210">
        <v>3.02</v>
      </c>
      <c r="K339" s="210">
        <v>-4.9359999999999999</v>
      </c>
    </row>
    <row r="340" spans="1:11" x14ac:dyDescent="0.25">
      <c r="A340" t="s">
        <v>1071</v>
      </c>
      <c r="B340" s="211">
        <v>47.108008664695497</v>
      </c>
      <c r="C340" s="211">
        <v>-120.581679836974</v>
      </c>
      <c r="D340" s="212">
        <v>2066.8000000000002</v>
      </c>
      <c r="E340" s="210">
        <v>980584.076</v>
      </c>
      <c r="F340" s="210">
        <v>-101.801</v>
      </c>
      <c r="G340" s="210">
        <v>-101.063</v>
      </c>
      <c r="H340" s="210">
        <v>-31.31</v>
      </c>
      <c r="I340" s="210">
        <v>0.01</v>
      </c>
      <c r="J340" s="210">
        <v>1.52</v>
      </c>
      <c r="K340" s="210">
        <v>-11.483000000000001</v>
      </c>
    </row>
    <row r="341" spans="1:11" x14ac:dyDescent="0.25">
      <c r="A341" t="s">
        <v>1072</v>
      </c>
      <c r="B341" s="211">
        <v>47.1101969933841</v>
      </c>
      <c r="C341" s="211">
        <v>-120.58166154408499</v>
      </c>
      <c r="D341" s="212">
        <v>2083.9</v>
      </c>
      <c r="E341" s="210">
        <v>980583.39599999995</v>
      </c>
      <c r="F341" s="210">
        <v>-101.657</v>
      </c>
      <c r="G341" s="210">
        <v>-100.884</v>
      </c>
      <c r="H341" s="210">
        <v>-30.584</v>
      </c>
      <c r="I341" s="210">
        <v>0.01</v>
      </c>
      <c r="J341" s="210">
        <v>1.56</v>
      </c>
      <c r="K341" s="210">
        <v>-11.234</v>
      </c>
    </row>
    <row r="342" spans="1:11" x14ac:dyDescent="0.25">
      <c r="A342" t="s">
        <v>1073</v>
      </c>
      <c r="B342" s="211">
        <v>47.112711991625503</v>
      </c>
      <c r="C342" s="211">
        <v>-120.581666439033</v>
      </c>
      <c r="D342" s="212">
        <v>2107</v>
      </c>
      <c r="E342" s="210">
        <v>980582.39199999999</v>
      </c>
      <c r="F342" s="210">
        <v>-101.5</v>
      </c>
      <c r="G342" s="210">
        <v>-100.66500000000001</v>
      </c>
      <c r="H342" s="210">
        <v>-29.638000000000002</v>
      </c>
      <c r="I342" s="210">
        <v>0</v>
      </c>
      <c r="J342" s="210">
        <v>1.63</v>
      </c>
      <c r="K342" s="210">
        <v>-10.935</v>
      </c>
    </row>
    <row r="343" spans="1:11" x14ac:dyDescent="0.25">
      <c r="A343" t="s">
        <v>1074</v>
      </c>
      <c r="B343" s="211">
        <v>47.115015330054298</v>
      </c>
      <c r="C343" s="211">
        <v>-120.581668149278</v>
      </c>
      <c r="D343" s="212">
        <v>2133.3000000000002</v>
      </c>
      <c r="E343" s="210">
        <v>980581.28399999999</v>
      </c>
      <c r="F343" s="210">
        <v>-101.246</v>
      </c>
      <c r="G343" s="210">
        <v>-100.348</v>
      </c>
      <c r="H343" s="210">
        <v>-28.489000000000001</v>
      </c>
      <c r="I343" s="210">
        <v>0</v>
      </c>
      <c r="J343" s="210">
        <v>1.7</v>
      </c>
      <c r="K343" s="210">
        <v>-10.548</v>
      </c>
    </row>
    <row r="344" spans="1:11" x14ac:dyDescent="0.25">
      <c r="A344" t="s">
        <v>1075</v>
      </c>
      <c r="B344" s="211">
        <v>47.117220328373101</v>
      </c>
      <c r="C344" s="211">
        <v>-120.58168819794901</v>
      </c>
      <c r="D344" s="212">
        <v>2161.1</v>
      </c>
      <c r="E344" s="210">
        <v>980580.17099999997</v>
      </c>
      <c r="F344" s="210">
        <v>-100.89100000000001</v>
      </c>
      <c r="G344" s="210">
        <v>-99.951999999999998</v>
      </c>
      <c r="H344" s="210">
        <v>-27.186</v>
      </c>
      <c r="I344" s="210">
        <v>0.01</v>
      </c>
      <c r="J344" s="210">
        <v>1.75</v>
      </c>
      <c r="K344" s="210">
        <v>-10.082000000000001</v>
      </c>
    </row>
    <row r="345" spans="1:11" x14ac:dyDescent="0.25">
      <c r="A345" t="s">
        <v>1076</v>
      </c>
      <c r="B345" s="211">
        <v>47.119646986977699</v>
      </c>
      <c r="C345" s="211">
        <v>-120.58166659017699</v>
      </c>
      <c r="D345" s="212">
        <v>2185.1999999999998</v>
      </c>
      <c r="E345" s="210">
        <v>980579.62399999995</v>
      </c>
      <c r="F345" s="210">
        <v>-100.21299999999999</v>
      </c>
      <c r="G345" s="210">
        <v>-99.171000000000006</v>
      </c>
      <c r="H345" s="210">
        <v>-25.684999999999999</v>
      </c>
      <c r="I345" s="210">
        <v>0</v>
      </c>
      <c r="J345" s="210">
        <v>1.86</v>
      </c>
      <c r="K345" s="210">
        <v>-9.2309999999999999</v>
      </c>
    </row>
    <row r="346" spans="1:11" x14ac:dyDescent="0.25">
      <c r="A346" t="s">
        <v>1077</v>
      </c>
      <c r="B346" s="211">
        <v>47.121200353610199</v>
      </c>
      <c r="C346" s="211">
        <v>-120.57894320030699</v>
      </c>
      <c r="D346" s="212">
        <v>2235.6</v>
      </c>
      <c r="E346" s="210">
        <v>980578.08600000001</v>
      </c>
      <c r="F346" s="210">
        <v>-98.87</v>
      </c>
      <c r="G346" s="210">
        <v>-97.733999999999995</v>
      </c>
      <c r="H346" s="210">
        <v>-22.622</v>
      </c>
      <c r="I346" s="210">
        <v>0</v>
      </c>
      <c r="J346" s="210">
        <v>1.97</v>
      </c>
      <c r="K346" s="210">
        <v>-7.8140000000000001</v>
      </c>
    </row>
    <row r="347" spans="1:11" x14ac:dyDescent="0.25">
      <c r="A347" t="s">
        <v>1078</v>
      </c>
      <c r="B347" s="211">
        <v>47.123197027870397</v>
      </c>
      <c r="C347" s="211">
        <v>-120.577409866688</v>
      </c>
      <c r="D347" s="212">
        <v>2359.8000000000002</v>
      </c>
      <c r="E347" s="210">
        <v>980571.55500000005</v>
      </c>
      <c r="F347" s="210">
        <v>-98.144999999999996</v>
      </c>
      <c r="G347" s="210">
        <v>-96.954999999999998</v>
      </c>
      <c r="H347" s="210">
        <v>-17.663</v>
      </c>
      <c r="I347" s="210">
        <v>0.01</v>
      </c>
      <c r="J347" s="210">
        <v>2.06</v>
      </c>
      <c r="K347" s="210">
        <v>-7.0250000000000004</v>
      </c>
    </row>
    <row r="348" spans="1:11" x14ac:dyDescent="0.25">
      <c r="A348" t="s">
        <v>1079</v>
      </c>
      <c r="B348" s="211">
        <v>47.125222037499299</v>
      </c>
      <c r="C348" s="211">
        <v>-120.576331547677</v>
      </c>
      <c r="D348" s="212">
        <v>2408.1</v>
      </c>
      <c r="E348" s="210">
        <v>980569.81</v>
      </c>
      <c r="F348" s="210">
        <v>-97.174999999999997</v>
      </c>
      <c r="G348" s="210">
        <v>-95.98</v>
      </c>
      <c r="H348" s="210">
        <v>-15.044</v>
      </c>
      <c r="I348" s="210">
        <v>0.02</v>
      </c>
      <c r="J348" s="210">
        <v>2.08</v>
      </c>
      <c r="K348" s="210">
        <v>-6.03</v>
      </c>
    </row>
    <row r="349" spans="1:11" x14ac:dyDescent="0.25">
      <c r="A349" t="s">
        <v>1080</v>
      </c>
      <c r="B349" s="211">
        <v>47.1272237193865</v>
      </c>
      <c r="C349" s="211">
        <v>-120.575033211395</v>
      </c>
      <c r="D349" s="212">
        <v>2354.3000000000002</v>
      </c>
      <c r="E349" s="210">
        <v>980573.76100000006</v>
      </c>
      <c r="F349" s="210">
        <v>-96.632000000000005</v>
      </c>
      <c r="G349" s="210">
        <v>-95.460999999999999</v>
      </c>
      <c r="H349" s="210">
        <v>-16.338000000000001</v>
      </c>
      <c r="I349" s="210">
        <v>0.01</v>
      </c>
      <c r="J349" s="210">
        <v>2.04</v>
      </c>
      <c r="K349" s="210">
        <v>-5.4509999999999996</v>
      </c>
    </row>
    <row r="350" spans="1:11" x14ac:dyDescent="0.25">
      <c r="A350" t="s">
        <v>1081</v>
      </c>
      <c r="B350" s="211">
        <v>47.129562060524101</v>
      </c>
      <c r="C350" s="211">
        <v>-120.573788224095</v>
      </c>
      <c r="D350" s="212">
        <v>2366.3000000000002</v>
      </c>
      <c r="E350" s="210">
        <v>980572.54700000002</v>
      </c>
      <c r="F350" s="210">
        <v>-97.337999999999994</v>
      </c>
      <c r="G350" s="210">
        <v>-96.04</v>
      </c>
      <c r="H350" s="210">
        <v>-16.635000000000002</v>
      </c>
      <c r="I350" s="210">
        <v>0</v>
      </c>
      <c r="J350" s="210">
        <v>2.17</v>
      </c>
      <c r="K350" s="210">
        <v>-5.98</v>
      </c>
    </row>
    <row r="351" spans="1:11" x14ac:dyDescent="0.25">
      <c r="A351" t="s">
        <v>1082</v>
      </c>
      <c r="B351" s="211">
        <v>47.131920412912997</v>
      </c>
      <c r="C351" s="211">
        <v>-120.57241990343999</v>
      </c>
      <c r="D351" s="212">
        <v>2395.3000000000002</v>
      </c>
      <c r="E351" s="210">
        <v>980570.64399999997</v>
      </c>
      <c r="F351" s="210">
        <v>-97.712000000000003</v>
      </c>
      <c r="G351" s="210">
        <v>-96.272999999999996</v>
      </c>
      <c r="H351" s="210">
        <v>-16.018000000000001</v>
      </c>
      <c r="I351" s="210">
        <v>0</v>
      </c>
      <c r="J351" s="210">
        <v>2.3199999999999998</v>
      </c>
      <c r="K351" s="210">
        <v>-6.1630000000000003</v>
      </c>
    </row>
    <row r="352" spans="1:11" x14ac:dyDescent="0.25">
      <c r="A352" t="s">
        <v>1083</v>
      </c>
      <c r="B352" s="211">
        <v>47.139993814155602</v>
      </c>
      <c r="C352" s="211">
        <v>-120.581641693169</v>
      </c>
      <c r="D352" s="212">
        <v>2533.3000000000002</v>
      </c>
      <c r="E352" s="210">
        <v>980564.01100000006</v>
      </c>
      <c r="F352" s="210">
        <v>-96.813000000000002</v>
      </c>
      <c r="G352" s="210">
        <v>-95.182000000000002</v>
      </c>
      <c r="H352" s="210">
        <v>-10.414</v>
      </c>
      <c r="I352" s="210">
        <v>0</v>
      </c>
      <c r="J352" s="210">
        <v>2.5499999999999998</v>
      </c>
      <c r="K352" s="210">
        <v>-4.5919999999999996</v>
      </c>
    </row>
    <row r="353" spans="1:11" x14ac:dyDescent="0.25">
      <c r="A353" t="s">
        <v>1084</v>
      </c>
      <c r="B353" s="211">
        <v>47.148438808889601</v>
      </c>
      <c r="C353" s="211">
        <v>-120.581649877746</v>
      </c>
      <c r="D353" s="212">
        <v>2731.3</v>
      </c>
      <c r="E353" s="210">
        <v>980553.29200000002</v>
      </c>
      <c r="F353" s="210">
        <v>-96.433999999999997</v>
      </c>
      <c r="G353" s="210">
        <v>-94.278000000000006</v>
      </c>
      <c r="H353" s="210">
        <v>-3.282</v>
      </c>
      <c r="I353" s="210">
        <v>0</v>
      </c>
      <c r="J353" s="210">
        <v>3.13</v>
      </c>
      <c r="K353" s="210">
        <v>-3.468</v>
      </c>
    </row>
    <row r="354" spans="1:11" x14ac:dyDescent="0.25">
      <c r="A354" t="s">
        <v>1085</v>
      </c>
      <c r="B354" s="211">
        <v>47.157263968807499</v>
      </c>
      <c r="C354" s="211">
        <v>-120.581140054774</v>
      </c>
      <c r="D354" s="212">
        <v>2954.3</v>
      </c>
      <c r="E354" s="210">
        <v>980540.63800000004</v>
      </c>
      <c r="F354" s="210">
        <v>-96.524000000000001</v>
      </c>
      <c r="G354" s="210">
        <v>-93.236000000000004</v>
      </c>
      <c r="H354" s="210">
        <v>4.2359999999999998</v>
      </c>
      <c r="I354" s="210">
        <v>0</v>
      </c>
      <c r="J354" s="210">
        <v>4.32</v>
      </c>
      <c r="K354" s="210">
        <v>-2.206</v>
      </c>
    </row>
    <row r="355" spans="1:11" x14ac:dyDescent="0.25">
      <c r="A355" t="s">
        <v>1086</v>
      </c>
      <c r="B355" s="211">
        <v>47.132222153499598</v>
      </c>
      <c r="C355" s="211">
        <v>-120.613675008486</v>
      </c>
      <c r="D355" s="212">
        <v>2365.9</v>
      </c>
      <c r="E355" s="210">
        <v>980570.33499999996</v>
      </c>
      <c r="F355" s="210">
        <v>-99.811999999999998</v>
      </c>
      <c r="G355" s="210">
        <v>-98.953999999999994</v>
      </c>
      <c r="H355" s="210">
        <v>-19.120999999999999</v>
      </c>
      <c r="I355" s="210">
        <v>0</v>
      </c>
      <c r="J355" s="210">
        <v>1.73</v>
      </c>
      <c r="K355" s="210">
        <v>-7.8840000000000003</v>
      </c>
    </row>
    <row r="356" spans="1:11" x14ac:dyDescent="0.25">
      <c r="A356" t="s">
        <v>1087</v>
      </c>
      <c r="B356" s="211">
        <v>47.144328987945599</v>
      </c>
      <c r="C356" s="211">
        <v>-120.613470106576</v>
      </c>
      <c r="D356" s="212">
        <v>2519.1999999999998</v>
      </c>
      <c r="E356" s="210">
        <v>980563.16899999999</v>
      </c>
      <c r="F356" s="210">
        <v>-98.888999999999996</v>
      </c>
      <c r="G356" s="210">
        <v>-97.674999999999997</v>
      </c>
      <c r="H356" s="210">
        <v>-12.97</v>
      </c>
      <c r="I356" s="210">
        <v>0</v>
      </c>
      <c r="J356" s="210">
        <v>2.13</v>
      </c>
      <c r="K356" s="210">
        <v>-6.2350000000000003</v>
      </c>
    </row>
    <row r="357" spans="1:11" x14ac:dyDescent="0.25">
      <c r="A357" t="s">
        <v>1088</v>
      </c>
      <c r="B357" s="211">
        <v>47.158868980179697</v>
      </c>
      <c r="C357" s="211">
        <v>-120.61337008125101</v>
      </c>
      <c r="D357" s="212">
        <v>2765.9</v>
      </c>
      <c r="E357" s="210">
        <v>980551.84600000002</v>
      </c>
      <c r="F357" s="210">
        <v>-96.745000000000005</v>
      </c>
      <c r="G357" s="210">
        <v>-94.757999999999996</v>
      </c>
      <c r="H357" s="210">
        <v>-2.41</v>
      </c>
      <c r="I357" s="210">
        <v>0</v>
      </c>
      <c r="J357" s="210">
        <v>2.97</v>
      </c>
      <c r="K357" s="210">
        <v>-2.9180000000000001</v>
      </c>
    </row>
    <row r="358" spans="1:11" x14ac:dyDescent="0.25">
      <c r="A358" t="s">
        <v>1089</v>
      </c>
      <c r="B358" s="211">
        <v>47.163195585829797</v>
      </c>
      <c r="C358" s="211">
        <v>-120.602733518677</v>
      </c>
      <c r="D358" s="212">
        <v>3002</v>
      </c>
      <c r="E358" s="210">
        <v>980538.71699999995</v>
      </c>
      <c r="F358" s="210">
        <v>-96.123999999999995</v>
      </c>
      <c r="G358" s="210">
        <v>-93.587999999999994</v>
      </c>
      <c r="H358" s="210">
        <v>6.2629999999999999</v>
      </c>
      <c r="I358" s="210">
        <v>0</v>
      </c>
      <c r="J358" s="210">
        <v>3.58</v>
      </c>
      <c r="K358" s="210">
        <v>-1.9079999999999999</v>
      </c>
    </row>
    <row r="359" spans="1:11" x14ac:dyDescent="0.25">
      <c r="A359" t="s">
        <v>1090</v>
      </c>
      <c r="B359" s="211">
        <v>47.170414020019699</v>
      </c>
      <c r="C359" s="211">
        <v>-120.59208184878599</v>
      </c>
      <c r="D359" s="212">
        <v>3372.2</v>
      </c>
      <c r="E359" s="210">
        <v>980516.74300000002</v>
      </c>
      <c r="F359" s="210">
        <v>-96.576999999999998</v>
      </c>
      <c r="G359" s="210">
        <v>-92.798000000000002</v>
      </c>
      <c r="H359" s="210">
        <v>18.437000000000001</v>
      </c>
      <c r="I359" s="210">
        <v>0</v>
      </c>
      <c r="J359" s="210">
        <v>4.91</v>
      </c>
      <c r="K359" s="210">
        <v>-1.218</v>
      </c>
    </row>
    <row r="360" spans="1:11" x14ac:dyDescent="0.25">
      <c r="A360" t="s">
        <v>1091</v>
      </c>
      <c r="B360" s="211">
        <v>47.1750473883084</v>
      </c>
      <c r="C360" s="211">
        <v>-120.588061826394</v>
      </c>
      <c r="D360" s="212">
        <v>3553.2</v>
      </c>
      <c r="E360" s="210">
        <v>980503.89</v>
      </c>
      <c r="F360" s="210">
        <v>-99.01</v>
      </c>
      <c r="G360" s="210">
        <v>-93.710999999999999</v>
      </c>
      <c r="H360" s="210">
        <v>22.175999999999998</v>
      </c>
      <c r="I360" s="210">
        <v>0.01</v>
      </c>
      <c r="J360" s="210">
        <v>6.47</v>
      </c>
      <c r="K360" s="210">
        <v>-2.1309999999999998</v>
      </c>
    </row>
    <row r="361" spans="1:11" x14ac:dyDescent="0.25">
      <c r="A361" t="s">
        <v>1092</v>
      </c>
      <c r="B361" s="211">
        <v>47.178499140059898</v>
      </c>
      <c r="C361" s="211">
        <v>-120.59655349320001</v>
      </c>
      <c r="D361" s="212">
        <v>3931.1</v>
      </c>
      <c r="E361" s="210">
        <v>980482.59699999995</v>
      </c>
      <c r="F361" s="210">
        <v>-97.980999999999995</v>
      </c>
      <c r="G361" s="210">
        <v>-93.468000000000004</v>
      </c>
      <c r="H361" s="210">
        <v>36.094999999999999</v>
      </c>
      <c r="I361" s="210">
        <v>0.18</v>
      </c>
      <c r="J361" s="210">
        <v>5.76</v>
      </c>
      <c r="K361" s="210">
        <v>-1.6579999999999999</v>
      </c>
    </row>
    <row r="362" spans="1:11" x14ac:dyDescent="0.25">
      <c r="A362" t="s">
        <v>1093</v>
      </c>
      <c r="B362" s="211">
        <v>47.186977433278997</v>
      </c>
      <c r="C362" s="211">
        <v>-120.599720276173</v>
      </c>
      <c r="D362" s="212">
        <v>4420.3999999999996</v>
      </c>
      <c r="E362" s="210">
        <v>980454.17599999998</v>
      </c>
      <c r="F362" s="210">
        <v>-97.87</v>
      </c>
      <c r="G362" s="210">
        <v>-92.661000000000001</v>
      </c>
      <c r="H362" s="210">
        <v>52.893000000000001</v>
      </c>
      <c r="I362" s="210">
        <v>0.04</v>
      </c>
      <c r="J362" s="210">
        <v>6.54</v>
      </c>
      <c r="K362" s="210">
        <v>-0.64100000000000001</v>
      </c>
    </row>
    <row r="363" spans="1:11" x14ac:dyDescent="0.25">
      <c r="A363" t="s">
        <v>1094</v>
      </c>
      <c r="B363" s="211">
        <v>47.190829148175503</v>
      </c>
      <c r="C363" s="211">
        <v>-120.610833702516</v>
      </c>
      <c r="D363" s="212">
        <v>4493</v>
      </c>
      <c r="E363" s="210">
        <v>980450.28500000003</v>
      </c>
      <c r="F363" s="210">
        <v>-97.763999999999996</v>
      </c>
      <c r="G363" s="210">
        <v>-92.546000000000006</v>
      </c>
      <c r="H363" s="210">
        <v>55.475000000000001</v>
      </c>
      <c r="I363" s="210">
        <v>0.01</v>
      </c>
      <c r="J363" s="210">
        <v>6.56</v>
      </c>
      <c r="K363" s="210">
        <v>-0.19600000000000001</v>
      </c>
    </row>
    <row r="364" spans="1:11" x14ac:dyDescent="0.25">
      <c r="A364" t="s">
        <v>1095</v>
      </c>
      <c r="B364" s="211">
        <v>47.189624067631499</v>
      </c>
      <c r="C364" s="211">
        <v>-120.61881042159</v>
      </c>
      <c r="D364" s="212">
        <v>4444.8999999999996</v>
      </c>
      <c r="E364" s="210">
        <v>980450.09699999995</v>
      </c>
      <c r="F364" s="210">
        <v>-100.72499999999999</v>
      </c>
      <c r="G364" s="210">
        <v>-94.19</v>
      </c>
      <c r="H364" s="210">
        <v>50.872</v>
      </c>
      <c r="I364" s="210">
        <v>0</v>
      </c>
      <c r="J364" s="210">
        <v>7.87</v>
      </c>
      <c r="K364" s="210">
        <v>-1.7</v>
      </c>
    </row>
    <row r="365" spans="1:11" x14ac:dyDescent="0.25">
      <c r="A365" t="s">
        <v>1096</v>
      </c>
      <c r="B365" s="211">
        <v>47.182237377622698</v>
      </c>
      <c r="C365" s="211">
        <v>-120.58872683411199</v>
      </c>
      <c r="D365" s="212">
        <v>4275.6000000000004</v>
      </c>
      <c r="E365" s="210">
        <v>980462.38199999998</v>
      </c>
      <c r="F365" s="210">
        <v>-97.908000000000001</v>
      </c>
      <c r="G365" s="210">
        <v>-92.355999999999995</v>
      </c>
      <c r="H365" s="210">
        <v>47.915999999999997</v>
      </c>
      <c r="I365" s="210">
        <v>0</v>
      </c>
      <c r="J365" s="210">
        <v>6.86</v>
      </c>
      <c r="K365" s="210">
        <v>-0.69599999999999995</v>
      </c>
    </row>
    <row r="366" spans="1:11" x14ac:dyDescent="0.25">
      <c r="A366" t="s">
        <v>1097</v>
      </c>
      <c r="B366" s="211">
        <v>47.190900694690697</v>
      </c>
      <c r="C366" s="211">
        <v>-120.590530249183</v>
      </c>
      <c r="D366" s="212">
        <v>4722.5</v>
      </c>
      <c r="E366" s="210">
        <v>980437.83100000001</v>
      </c>
      <c r="F366" s="210">
        <v>-96.48</v>
      </c>
      <c r="G366" s="210">
        <v>-90.855000000000004</v>
      </c>
      <c r="H366" s="210">
        <v>64.587999999999994</v>
      </c>
      <c r="I366" s="210">
        <v>0.03</v>
      </c>
      <c r="J366" s="210">
        <v>7</v>
      </c>
      <c r="K366" s="210">
        <v>1.0049999999999999</v>
      </c>
    </row>
    <row r="367" spans="1:11" x14ac:dyDescent="0.25">
      <c r="A367" t="s">
        <v>1098</v>
      </c>
      <c r="B367" s="211">
        <v>47.191792374834698</v>
      </c>
      <c r="C367" s="211">
        <v>-120.572768391895</v>
      </c>
      <c r="D367" s="212">
        <v>4863.8999999999996</v>
      </c>
      <c r="E367" s="210">
        <v>980432.07</v>
      </c>
      <c r="F367" s="210">
        <v>-93.856999999999999</v>
      </c>
      <c r="G367" s="210">
        <v>-88.620999999999995</v>
      </c>
      <c r="H367" s="210">
        <v>72.033000000000001</v>
      </c>
      <c r="I367" s="210">
        <v>0.03</v>
      </c>
      <c r="J367" s="210">
        <v>6.63</v>
      </c>
      <c r="K367" s="210">
        <v>2.8490000000000002</v>
      </c>
    </row>
    <row r="368" spans="1:11" x14ac:dyDescent="0.25">
      <c r="A368" t="s">
        <v>1099</v>
      </c>
      <c r="B368" s="211">
        <v>47.2064474581369</v>
      </c>
      <c r="C368" s="211">
        <v>-120.57958692262</v>
      </c>
      <c r="D368" s="212">
        <v>5382.7</v>
      </c>
      <c r="E368" s="210">
        <v>980403.97499999998</v>
      </c>
      <c r="F368" s="210">
        <v>-92.215000000000003</v>
      </c>
      <c r="G368" s="210">
        <v>-85.715999999999994</v>
      </c>
      <c r="H368" s="210">
        <v>91.37</v>
      </c>
      <c r="I368" s="210">
        <v>0</v>
      </c>
      <c r="J368" s="210">
        <v>7.95</v>
      </c>
      <c r="K368" s="210">
        <v>6.1840000000000002</v>
      </c>
    </row>
    <row r="369" spans="1:11" x14ac:dyDescent="0.25">
      <c r="A369" t="s">
        <v>1100</v>
      </c>
      <c r="B369" s="211">
        <v>47.197815710687003</v>
      </c>
      <c r="C369" s="211">
        <v>-120.555165141598</v>
      </c>
      <c r="D369" s="212">
        <v>5299.2</v>
      </c>
      <c r="E369" s="210">
        <v>980406.61499999999</v>
      </c>
      <c r="F369" s="210">
        <v>-93.796000000000006</v>
      </c>
      <c r="G369" s="210">
        <v>-87.698999999999998</v>
      </c>
      <c r="H369" s="210">
        <v>86.94</v>
      </c>
      <c r="I369" s="210">
        <v>0.04</v>
      </c>
      <c r="J369" s="210">
        <v>7.54</v>
      </c>
      <c r="K369" s="210">
        <v>3.4409999999999998</v>
      </c>
    </row>
    <row r="370" spans="1:11" x14ac:dyDescent="0.25">
      <c r="A370" t="s">
        <v>1101</v>
      </c>
      <c r="B370" s="211">
        <v>47.195790744264301</v>
      </c>
      <c r="C370" s="211">
        <v>-120.60113701272699</v>
      </c>
      <c r="D370" s="212">
        <v>4643.8999999999996</v>
      </c>
      <c r="E370" s="210">
        <v>980444.27599999995</v>
      </c>
      <c r="F370" s="210">
        <v>-95.186999999999998</v>
      </c>
      <c r="G370" s="210">
        <v>-90.171000000000006</v>
      </c>
      <c r="H370" s="210">
        <v>63.198</v>
      </c>
      <c r="I370" s="210">
        <v>0.02</v>
      </c>
      <c r="J370" s="210">
        <v>6.38</v>
      </c>
      <c r="K370" s="210">
        <v>2.069</v>
      </c>
    </row>
    <row r="371" spans="1:11" x14ac:dyDescent="0.25">
      <c r="A371" t="s">
        <v>1102</v>
      </c>
      <c r="B371" s="211">
        <v>47.210024197979102</v>
      </c>
      <c r="C371" s="211">
        <v>-120.604986943073</v>
      </c>
      <c r="D371" s="212">
        <v>4641.5</v>
      </c>
      <c r="E371" s="210">
        <v>980453.26399999997</v>
      </c>
      <c r="F371" s="210">
        <v>-87.623000000000005</v>
      </c>
      <c r="G371" s="210">
        <v>-82.557000000000002</v>
      </c>
      <c r="H371" s="210">
        <v>70.682000000000002</v>
      </c>
      <c r="I371" s="210">
        <v>0.01</v>
      </c>
      <c r="J371" s="210">
        <v>6.43</v>
      </c>
      <c r="K371" s="210">
        <v>10.183</v>
      </c>
    </row>
    <row r="372" spans="1:11" x14ac:dyDescent="0.25">
      <c r="A372" t="s">
        <v>1103</v>
      </c>
      <c r="B372" s="211">
        <v>47.217679410253602</v>
      </c>
      <c r="C372" s="211">
        <v>-120.617173826124</v>
      </c>
      <c r="D372" s="212">
        <v>4386.6000000000004</v>
      </c>
      <c r="E372" s="210">
        <v>980472.66</v>
      </c>
      <c r="F372" s="210">
        <v>-84.186000000000007</v>
      </c>
      <c r="G372" s="210">
        <v>-79.852000000000004</v>
      </c>
      <c r="H372" s="210">
        <v>65.423000000000002</v>
      </c>
      <c r="I372" s="210">
        <v>0.03</v>
      </c>
      <c r="J372" s="210">
        <v>5.66</v>
      </c>
      <c r="K372" s="210">
        <v>13.407999999999999</v>
      </c>
    </row>
    <row r="373" spans="1:11" x14ac:dyDescent="0.25">
      <c r="A373" t="s">
        <v>1104</v>
      </c>
      <c r="B373" s="211">
        <v>47.181967468672397</v>
      </c>
      <c r="C373" s="211">
        <v>-120.61321542178899</v>
      </c>
      <c r="D373" s="212">
        <v>3918.8</v>
      </c>
      <c r="E373" s="210">
        <v>980482.86300000001</v>
      </c>
      <c r="F373" s="210">
        <v>-98.769000000000005</v>
      </c>
      <c r="G373" s="210">
        <v>-93.614000000000004</v>
      </c>
      <c r="H373" s="210">
        <v>34.884999999999998</v>
      </c>
      <c r="I373" s="210">
        <v>0.02</v>
      </c>
      <c r="J373" s="210">
        <v>6.4</v>
      </c>
      <c r="K373" s="210">
        <v>-1.3440000000000001</v>
      </c>
    </row>
    <row r="374" spans="1:11" x14ac:dyDescent="0.25">
      <c r="A374" t="s">
        <v>1105</v>
      </c>
      <c r="B374" s="211">
        <v>47.175120688917502</v>
      </c>
      <c r="C374" s="211">
        <v>-120.64107212880501</v>
      </c>
      <c r="D374" s="212">
        <v>3013.2</v>
      </c>
      <c r="E374" s="210">
        <v>980538.80299999996</v>
      </c>
      <c r="F374" s="210">
        <v>-96.444000000000003</v>
      </c>
      <c r="G374" s="210">
        <v>-94.070999999999998</v>
      </c>
      <c r="H374" s="210">
        <v>6.3250000000000002</v>
      </c>
      <c r="I374" s="210">
        <v>0.05</v>
      </c>
      <c r="J374" s="210">
        <v>3.42</v>
      </c>
      <c r="K374" s="210">
        <v>-1.2410000000000001</v>
      </c>
    </row>
    <row r="375" spans="1:11" x14ac:dyDescent="0.25">
      <c r="A375" t="s">
        <v>1106</v>
      </c>
      <c r="B375" s="211">
        <v>47.185925833193402</v>
      </c>
      <c r="C375" s="211">
        <v>-120.642032055005</v>
      </c>
      <c r="D375" s="212">
        <v>3166.4</v>
      </c>
      <c r="E375" s="210">
        <v>980530.14199999999</v>
      </c>
      <c r="F375" s="210">
        <v>-96.908000000000001</v>
      </c>
      <c r="G375" s="210">
        <v>-92.951999999999998</v>
      </c>
      <c r="H375" s="210">
        <v>11.083</v>
      </c>
      <c r="I375" s="210">
        <v>0.04</v>
      </c>
      <c r="J375" s="210">
        <v>5.04</v>
      </c>
      <c r="K375" s="210">
        <v>0.20799999999999999</v>
      </c>
    </row>
    <row r="376" spans="1:11" x14ac:dyDescent="0.25">
      <c r="A376" t="s">
        <v>1107</v>
      </c>
      <c r="B376" s="211">
        <v>47.193405797619299</v>
      </c>
      <c r="C376" s="211">
        <v>-120.64513381435199</v>
      </c>
      <c r="D376" s="212">
        <v>3277</v>
      </c>
      <c r="E376" s="210">
        <v>980525.09299999999</v>
      </c>
      <c r="F376" s="210">
        <v>-96.004999999999995</v>
      </c>
      <c r="G376" s="210">
        <v>-93.185000000000002</v>
      </c>
      <c r="H376" s="210">
        <v>15.760999999999999</v>
      </c>
      <c r="I376" s="210">
        <v>0.03</v>
      </c>
      <c r="J376" s="210">
        <v>3.93</v>
      </c>
      <c r="K376" s="210">
        <v>0.22500000000000001</v>
      </c>
    </row>
    <row r="377" spans="1:11" x14ac:dyDescent="0.25">
      <c r="A377" t="s">
        <v>1108</v>
      </c>
      <c r="B377" s="211">
        <v>47.1675590253747</v>
      </c>
      <c r="C377" s="211">
        <v>-120.64086045675</v>
      </c>
      <c r="D377" s="212">
        <v>2892.3</v>
      </c>
      <c r="E377" s="210">
        <v>980545.39099999995</v>
      </c>
      <c r="F377" s="210">
        <v>-96.415000000000006</v>
      </c>
      <c r="G377" s="210">
        <v>-94.881</v>
      </c>
      <c r="H377" s="210">
        <v>2.23</v>
      </c>
      <c r="I377" s="210">
        <v>0.02</v>
      </c>
      <c r="J377" s="210">
        <v>2.5499999999999998</v>
      </c>
      <c r="K377" s="210">
        <v>-2.2410000000000001</v>
      </c>
    </row>
    <row r="378" spans="1:11" x14ac:dyDescent="0.25">
      <c r="A378" t="s">
        <v>1109</v>
      </c>
      <c r="B378" s="211">
        <v>47.156287287898799</v>
      </c>
      <c r="C378" s="211">
        <v>-120.632420280611</v>
      </c>
      <c r="D378" s="212">
        <v>2729.1</v>
      </c>
      <c r="E378" s="210">
        <v>980552.78099999996</v>
      </c>
      <c r="F378" s="210">
        <v>-97.781000000000006</v>
      </c>
      <c r="G378" s="210">
        <v>-96.564999999999998</v>
      </c>
      <c r="H378" s="210">
        <v>-4.702</v>
      </c>
      <c r="I378" s="210">
        <v>0.01</v>
      </c>
      <c r="J378" s="210">
        <v>2.19</v>
      </c>
      <c r="K378" s="210">
        <v>-4.4050000000000002</v>
      </c>
    </row>
    <row r="379" spans="1:11" x14ac:dyDescent="0.25">
      <c r="A379" t="s">
        <v>1110</v>
      </c>
      <c r="B379" s="211">
        <v>47.064751573705202</v>
      </c>
      <c r="C379" s="211">
        <v>-120.577004412159</v>
      </c>
      <c r="D379" s="212">
        <v>1777.9</v>
      </c>
      <c r="E379" s="210">
        <v>980598.20499999996</v>
      </c>
      <c r="F379" s="210">
        <v>-101.07599999999999</v>
      </c>
      <c r="G379" s="210">
        <v>-100.776</v>
      </c>
      <c r="H379" s="210">
        <v>-40.44</v>
      </c>
      <c r="I379" s="210">
        <v>0</v>
      </c>
      <c r="J379" s="210">
        <v>0.99</v>
      </c>
      <c r="K379" s="210">
        <v>-12.736000000000001</v>
      </c>
    </row>
    <row r="380" spans="1:11" x14ac:dyDescent="0.25">
      <c r="A380" t="s">
        <v>1111</v>
      </c>
      <c r="B380" s="211">
        <v>47.070066738612098</v>
      </c>
      <c r="C380" s="211">
        <v>-120.577104530753</v>
      </c>
      <c r="D380" s="212">
        <v>1816.4</v>
      </c>
      <c r="E380" s="210">
        <v>980597.01300000004</v>
      </c>
      <c r="F380" s="210">
        <v>-100.438</v>
      </c>
      <c r="G380" s="210">
        <v>-100.12</v>
      </c>
      <c r="H380" s="210">
        <v>-38.488</v>
      </c>
      <c r="I380" s="210">
        <v>0</v>
      </c>
      <c r="J380" s="210">
        <v>1.02</v>
      </c>
      <c r="K380" s="210">
        <v>-11.93</v>
      </c>
    </row>
    <row r="381" spans="1:11" x14ac:dyDescent="0.25">
      <c r="A381" t="s">
        <v>1112</v>
      </c>
      <c r="B381" s="211">
        <v>47.084025116462797</v>
      </c>
      <c r="C381" s="211">
        <v>-120.571361157811</v>
      </c>
      <c r="D381" s="212">
        <v>1876.3</v>
      </c>
      <c r="E381" s="210">
        <v>980593.44299999997</v>
      </c>
      <c r="F381" s="210">
        <v>-101.682</v>
      </c>
      <c r="G381" s="210">
        <v>-101.233</v>
      </c>
      <c r="H381" s="210">
        <v>-37.689</v>
      </c>
      <c r="I381" s="210">
        <v>0</v>
      </c>
      <c r="J381" s="210">
        <v>1.17</v>
      </c>
      <c r="K381" s="210">
        <v>-12.693</v>
      </c>
    </row>
    <row r="382" spans="1:11" x14ac:dyDescent="0.25">
      <c r="A382" t="s">
        <v>1113</v>
      </c>
      <c r="B382" s="211">
        <v>47.099778511403301</v>
      </c>
      <c r="C382" s="211">
        <v>-120.614069982963</v>
      </c>
      <c r="D382" s="212">
        <v>2028.3</v>
      </c>
      <c r="E382" s="210">
        <v>980584.94099999999</v>
      </c>
      <c r="F382" s="210">
        <v>-102.498</v>
      </c>
      <c r="G382" s="210">
        <v>-102.038</v>
      </c>
      <c r="H382" s="210">
        <v>-33.32</v>
      </c>
      <c r="I382" s="210">
        <v>0</v>
      </c>
      <c r="J382" s="210">
        <v>1.23</v>
      </c>
      <c r="K382" s="210">
        <v>-11.938000000000001</v>
      </c>
    </row>
    <row r="383" spans="1:11" x14ac:dyDescent="0.25">
      <c r="A383" t="s">
        <v>1114</v>
      </c>
      <c r="B383" s="211">
        <v>47.091758515013503</v>
      </c>
      <c r="C383" s="211">
        <v>-120.614279984671</v>
      </c>
      <c r="D383" s="212">
        <v>1959.8</v>
      </c>
      <c r="E383" s="210">
        <v>980589.11699999997</v>
      </c>
      <c r="F383" s="210">
        <v>-101.70399999999999</v>
      </c>
      <c r="G383" s="210">
        <v>-101.313</v>
      </c>
      <c r="H383" s="210">
        <v>-34.863999999999997</v>
      </c>
      <c r="I383" s="210">
        <v>0.01</v>
      </c>
      <c r="J383" s="210">
        <v>1.1399999999999999</v>
      </c>
      <c r="K383" s="210">
        <v>-11.443</v>
      </c>
    </row>
    <row r="384" spans="1:11" x14ac:dyDescent="0.25">
      <c r="A384" t="s">
        <v>1115</v>
      </c>
      <c r="B384" s="211">
        <v>47.080416689642902</v>
      </c>
      <c r="C384" s="211">
        <v>-120.59790806485699</v>
      </c>
      <c r="D384" s="212">
        <v>1884.6</v>
      </c>
      <c r="E384" s="210">
        <v>980593.96</v>
      </c>
      <c r="F384" s="210">
        <v>-100.34099999999999</v>
      </c>
      <c r="G384" s="210">
        <v>-99.995999999999995</v>
      </c>
      <c r="H384" s="210">
        <v>-36.066000000000003</v>
      </c>
      <c r="I384" s="210">
        <v>0</v>
      </c>
      <c r="J384" s="210">
        <v>1.07</v>
      </c>
      <c r="K384" s="210">
        <v>-10.906000000000001</v>
      </c>
    </row>
    <row r="385" spans="1:11" x14ac:dyDescent="0.25">
      <c r="A385" t="s">
        <v>1116</v>
      </c>
      <c r="B385" s="211">
        <v>47.075401690626897</v>
      </c>
      <c r="C385" s="211">
        <v>-120.598181294131</v>
      </c>
      <c r="D385" s="212">
        <v>1852.9</v>
      </c>
      <c r="E385" s="210">
        <v>980595.75300000003</v>
      </c>
      <c r="F385" s="210">
        <v>-99.992000000000004</v>
      </c>
      <c r="G385" s="210">
        <v>-99.656000000000006</v>
      </c>
      <c r="H385" s="210">
        <v>-36.795999999999999</v>
      </c>
      <c r="I385" s="210">
        <v>0</v>
      </c>
      <c r="J385" s="210">
        <v>1.05</v>
      </c>
      <c r="K385" s="210">
        <v>-10.746</v>
      </c>
    </row>
    <row r="386" spans="1:11" x14ac:dyDescent="0.25">
      <c r="A386" t="s">
        <v>1117</v>
      </c>
      <c r="B386" s="211">
        <v>47.068908362929001</v>
      </c>
      <c r="C386" s="211">
        <v>-120.597456300628</v>
      </c>
      <c r="D386" s="212">
        <v>1799.2</v>
      </c>
      <c r="E386" s="210">
        <v>980598.04099999997</v>
      </c>
      <c r="F386" s="210">
        <v>-100.33799999999999</v>
      </c>
      <c r="G386" s="210">
        <v>-100.024</v>
      </c>
      <c r="H386" s="210">
        <v>-38.973999999999997</v>
      </c>
      <c r="I386" s="210">
        <v>0</v>
      </c>
      <c r="J386" s="210">
        <v>1.01</v>
      </c>
      <c r="K386" s="210">
        <v>-11.324</v>
      </c>
    </row>
    <row r="387" spans="1:11" x14ac:dyDescent="0.25">
      <c r="A387" t="s">
        <v>1118</v>
      </c>
      <c r="B387" s="211">
        <v>47.0646317715183</v>
      </c>
      <c r="C387" s="211">
        <v>-120.591024510129</v>
      </c>
      <c r="D387" s="212">
        <v>1763.4</v>
      </c>
      <c r="E387" s="210">
        <v>980599.40899999999</v>
      </c>
      <c r="F387" s="210">
        <v>-100.726</v>
      </c>
      <c r="G387" s="210">
        <v>-100.42100000000001</v>
      </c>
      <c r="H387" s="210">
        <v>-40.582000000000001</v>
      </c>
      <c r="I387" s="210">
        <v>0</v>
      </c>
      <c r="J387" s="210">
        <v>0.99</v>
      </c>
      <c r="K387" s="210">
        <v>-12.021000000000001</v>
      </c>
    </row>
    <row r="388" spans="1:11" x14ac:dyDescent="0.25">
      <c r="A388" t="s">
        <v>1119</v>
      </c>
      <c r="B388" s="211">
        <v>47.1102852714032</v>
      </c>
      <c r="C388" s="211">
        <v>-120.538497888903</v>
      </c>
      <c r="D388" s="212">
        <v>2251.6999999999998</v>
      </c>
      <c r="E388" s="210">
        <v>980578.41399999999</v>
      </c>
      <c r="F388" s="210">
        <v>-96.596000000000004</v>
      </c>
      <c r="G388" s="210">
        <v>-95.674000000000007</v>
      </c>
      <c r="H388" s="210">
        <v>-19.800999999999998</v>
      </c>
      <c r="I388" s="210">
        <v>0</v>
      </c>
      <c r="J388" s="210">
        <v>1.76</v>
      </c>
      <c r="K388" s="210">
        <v>-7.0940000000000003</v>
      </c>
    </row>
    <row r="389" spans="1:11" x14ac:dyDescent="0.25">
      <c r="A389" t="s">
        <v>1120</v>
      </c>
      <c r="B389" s="211">
        <v>47.116670264616602</v>
      </c>
      <c r="C389" s="211">
        <v>-120.53874620551299</v>
      </c>
      <c r="D389" s="212">
        <v>2274.6999999999998</v>
      </c>
      <c r="E389" s="210">
        <v>980577.71600000001</v>
      </c>
      <c r="F389" s="210">
        <v>-96.491</v>
      </c>
      <c r="G389" s="210">
        <v>-95.176000000000002</v>
      </c>
      <c r="H389" s="210">
        <v>-18.91</v>
      </c>
      <c r="I389" s="210">
        <v>0</v>
      </c>
      <c r="J389" s="210">
        <v>2.16</v>
      </c>
      <c r="K389" s="210">
        <v>-6.3760000000000003</v>
      </c>
    </row>
    <row r="390" spans="1:11" x14ac:dyDescent="0.25">
      <c r="A390" t="s">
        <v>1121</v>
      </c>
      <c r="B390" s="211">
        <v>47.102928601639299</v>
      </c>
      <c r="C390" s="211">
        <v>-120.53896941333799</v>
      </c>
      <c r="D390" s="212">
        <v>2094.9</v>
      </c>
      <c r="E390" s="210">
        <v>980583.91399999999</v>
      </c>
      <c r="F390" s="210">
        <v>-99.82</v>
      </c>
      <c r="G390" s="210">
        <v>-98.89</v>
      </c>
      <c r="H390" s="210">
        <v>-28.37</v>
      </c>
      <c r="I390" s="210">
        <v>0.04</v>
      </c>
      <c r="J390" s="210">
        <v>1.72</v>
      </c>
      <c r="K390" s="210">
        <v>-10.52</v>
      </c>
    </row>
    <row r="391" spans="1:11" x14ac:dyDescent="0.25">
      <c r="A391" t="s">
        <v>1122</v>
      </c>
      <c r="B391" s="211">
        <v>47.103236873310799</v>
      </c>
      <c r="C391" s="211">
        <v>-120.528922771099</v>
      </c>
      <c r="D391" s="212">
        <v>2215.6</v>
      </c>
      <c r="E391" s="210">
        <v>980578.13199999998</v>
      </c>
      <c r="F391" s="210">
        <v>-98.399000000000001</v>
      </c>
      <c r="G391" s="210">
        <v>-97.646000000000001</v>
      </c>
      <c r="H391" s="210">
        <v>-22.832000000000001</v>
      </c>
      <c r="I391" s="210">
        <v>0.02</v>
      </c>
      <c r="J391" s="210">
        <v>1.58</v>
      </c>
      <c r="K391" s="210">
        <v>-9.5459999999999994</v>
      </c>
    </row>
    <row r="392" spans="1:11" x14ac:dyDescent="0.25">
      <c r="A392" t="s">
        <v>1123</v>
      </c>
      <c r="B392" s="211">
        <v>47.103068646486399</v>
      </c>
      <c r="C392" s="211">
        <v>-120.517770924468</v>
      </c>
      <c r="D392" s="212">
        <v>2274.6</v>
      </c>
      <c r="E392" s="210">
        <v>980575.52899999998</v>
      </c>
      <c r="F392" s="210">
        <v>-97.450999999999993</v>
      </c>
      <c r="G392" s="210">
        <v>-96.725999999999999</v>
      </c>
      <c r="H392" s="210">
        <v>-19.872</v>
      </c>
      <c r="I392" s="210">
        <v>0</v>
      </c>
      <c r="J392" s="210">
        <v>1.57</v>
      </c>
      <c r="K392" s="210">
        <v>-8.9260000000000002</v>
      </c>
    </row>
    <row r="393" spans="1:11" x14ac:dyDescent="0.25">
      <c r="A393" t="s">
        <v>1124</v>
      </c>
      <c r="B393" s="211">
        <v>47.117542056808396</v>
      </c>
      <c r="C393" s="211">
        <v>-120.509875996365</v>
      </c>
      <c r="D393" s="212">
        <v>2469</v>
      </c>
      <c r="E393" s="210">
        <v>980566.63600000006</v>
      </c>
      <c r="F393" s="210">
        <v>-96.012</v>
      </c>
      <c r="G393" s="210">
        <v>-94.834000000000003</v>
      </c>
      <c r="H393" s="210">
        <v>-11.805999999999999</v>
      </c>
      <c r="I393" s="210">
        <v>0</v>
      </c>
      <c r="J393" s="210">
        <v>2.08</v>
      </c>
      <c r="K393" s="210">
        <v>-6.7439999999999998</v>
      </c>
    </row>
    <row r="394" spans="1:11" x14ac:dyDescent="0.25">
      <c r="A394" t="s">
        <v>1125</v>
      </c>
      <c r="B394" s="211">
        <v>47.110483572195903</v>
      </c>
      <c r="C394" s="211">
        <v>-120.508819310337</v>
      </c>
      <c r="D394" s="212">
        <v>2376.4</v>
      </c>
      <c r="E394" s="210">
        <v>980571.41399999999</v>
      </c>
      <c r="F394" s="210">
        <v>-96.143000000000001</v>
      </c>
      <c r="G394" s="210">
        <v>-95.227999999999994</v>
      </c>
      <c r="H394" s="210">
        <v>-15.095000000000001</v>
      </c>
      <c r="I394" s="210">
        <v>0</v>
      </c>
      <c r="J394" s="210">
        <v>1.79</v>
      </c>
      <c r="K394" s="210">
        <v>-7.3979999999999997</v>
      </c>
    </row>
    <row r="395" spans="1:11" x14ac:dyDescent="0.25">
      <c r="A395" t="s">
        <v>1126</v>
      </c>
      <c r="B395" s="211">
        <v>47.107581857768203</v>
      </c>
      <c r="C395" s="211">
        <v>-120.39779116956301</v>
      </c>
      <c r="D395" s="212">
        <v>2694.7</v>
      </c>
      <c r="E395" s="210">
        <v>980548.07700000005</v>
      </c>
      <c r="F395" s="210">
        <v>-100.14700000000001</v>
      </c>
      <c r="G395" s="210">
        <v>-97.911000000000001</v>
      </c>
      <c r="H395" s="210">
        <v>-8.2409999999999997</v>
      </c>
      <c r="I395" s="210">
        <v>0</v>
      </c>
      <c r="J395" s="210">
        <v>3.2</v>
      </c>
      <c r="K395" s="210">
        <v>-13.260999999999999</v>
      </c>
    </row>
    <row r="396" spans="1:11" x14ac:dyDescent="0.25">
      <c r="A396" t="s">
        <v>1127</v>
      </c>
      <c r="B396" s="211">
        <v>47.123498648960997</v>
      </c>
      <c r="C396" s="211">
        <v>-120.401609632397</v>
      </c>
      <c r="D396" s="212">
        <v>3089.4</v>
      </c>
      <c r="E396" s="210">
        <v>980528.16</v>
      </c>
      <c r="F396" s="210">
        <v>-97.863</v>
      </c>
      <c r="G396" s="210">
        <v>-94.798000000000002</v>
      </c>
      <c r="H396" s="210">
        <v>7.5039999999999996</v>
      </c>
      <c r="I396" s="210">
        <v>0.03</v>
      </c>
      <c r="J396" s="210">
        <v>4.13</v>
      </c>
      <c r="K396" s="210">
        <v>-9.5579999999999998</v>
      </c>
    </row>
    <row r="397" spans="1:11" x14ac:dyDescent="0.25">
      <c r="A397" t="s">
        <v>1128</v>
      </c>
      <c r="B397" s="211">
        <v>47.141930255846603</v>
      </c>
      <c r="C397" s="211">
        <v>-120.405754660279</v>
      </c>
      <c r="D397" s="212">
        <v>3760.9</v>
      </c>
      <c r="E397" s="210">
        <v>980491.61199999996</v>
      </c>
      <c r="F397" s="210">
        <v>-95.858000000000004</v>
      </c>
      <c r="G397" s="210">
        <v>-91.811999999999998</v>
      </c>
      <c r="H397" s="210">
        <v>32.411000000000001</v>
      </c>
      <c r="I397" s="210">
        <v>0.1</v>
      </c>
      <c r="J397" s="210">
        <v>5.26</v>
      </c>
      <c r="K397" s="210">
        <v>-5.9420000000000002</v>
      </c>
    </row>
    <row r="398" spans="1:11" x14ac:dyDescent="0.25">
      <c r="A398" t="s">
        <v>1129</v>
      </c>
      <c r="B398" s="211">
        <v>47.163025427521397</v>
      </c>
      <c r="C398" s="211">
        <v>-120.421204755075</v>
      </c>
      <c r="D398" s="212">
        <v>4406.7</v>
      </c>
      <c r="E398" s="210">
        <v>980457.34100000001</v>
      </c>
      <c r="F398" s="210">
        <v>-93.361000000000004</v>
      </c>
      <c r="G398" s="210">
        <v>-90.200999999999993</v>
      </c>
      <c r="H398" s="210">
        <v>56.935000000000002</v>
      </c>
      <c r="I398" s="210">
        <v>0.35</v>
      </c>
      <c r="J398" s="210">
        <v>4.49</v>
      </c>
      <c r="K398" s="210">
        <v>-3.3410000000000002</v>
      </c>
    </row>
    <row r="399" spans="1:11" x14ac:dyDescent="0.25">
      <c r="A399" t="s">
        <v>1130</v>
      </c>
      <c r="B399" s="211">
        <v>47.159033782712903</v>
      </c>
      <c r="C399" s="211">
        <v>-120.435729785912</v>
      </c>
      <c r="D399" s="212">
        <v>4478.2</v>
      </c>
      <c r="E399" s="210">
        <v>980450.005</v>
      </c>
      <c r="F399" s="210">
        <v>-96.057000000000002</v>
      </c>
      <c r="G399" s="210">
        <v>-90.557000000000002</v>
      </c>
      <c r="H399" s="210">
        <v>56.677999999999997</v>
      </c>
      <c r="I399" s="210">
        <v>0.01</v>
      </c>
      <c r="J399" s="210">
        <v>6.84</v>
      </c>
      <c r="K399" s="210">
        <v>-3.4369999999999998</v>
      </c>
    </row>
    <row r="400" spans="1:11" x14ac:dyDescent="0.25">
      <c r="A400" t="s">
        <v>1131</v>
      </c>
      <c r="B400" s="211">
        <v>47.151670190297601</v>
      </c>
      <c r="C400" s="211">
        <v>-120.41167638443601</v>
      </c>
      <c r="D400" s="212">
        <v>4300.7</v>
      </c>
      <c r="E400" s="210">
        <v>980462.16700000002</v>
      </c>
      <c r="F400" s="210">
        <v>-93.858000000000004</v>
      </c>
      <c r="G400" s="210">
        <v>-90.57</v>
      </c>
      <c r="H400" s="210">
        <v>52.823999999999998</v>
      </c>
      <c r="I400" s="210">
        <v>0.01</v>
      </c>
      <c r="J400" s="210">
        <v>4.5999999999999996</v>
      </c>
      <c r="K400" s="210">
        <v>-4.33</v>
      </c>
    </row>
    <row r="401" spans="1:11" x14ac:dyDescent="0.25">
      <c r="A401" t="s">
        <v>1132</v>
      </c>
      <c r="B401" s="211">
        <v>47.137035268648198</v>
      </c>
      <c r="C401" s="211">
        <v>-120.421584701735</v>
      </c>
      <c r="D401" s="212">
        <v>3928.5</v>
      </c>
      <c r="E401" s="210">
        <v>980481.005</v>
      </c>
      <c r="F401" s="210">
        <v>-95.986000000000004</v>
      </c>
      <c r="G401" s="210">
        <v>-92.343000000000004</v>
      </c>
      <c r="H401" s="210">
        <v>38.000999999999998</v>
      </c>
      <c r="I401" s="210">
        <v>0</v>
      </c>
      <c r="J401" s="210">
        <v>4.8899999999999997</v>
      </c>
      <c r="K401" s="210">
        <v>-6.2229999999999999</v>
      </c>
    </row>
    <row r="402" spans="1:11" x14ac:dyDescent="0.25">
      <c r="A402" t="s">
        <v>1133</v>
      </c>
      <c r="B402" s="211">
        <v>47.117741976129501</v>
      </c>
      <c r="C402" s="211">
        <v>-120.517821085157</v>
      </c>
      <c r="D402" s="212">
        <v>2427</v>
      </c>
      <c r="E402" s="210">
        <v>980568.98</v>
      </c>
      <c r="F402" s="210">
        <v>-96.201999999999998</v>
      </c>
      <c r="G402" s="210">
        <v>-95.010999999999996</v>
      </c>
      <c r="H402" s="210">
        <v>-13.428000000000001</v>
      </c>
      <c r="I402" s="210">
        <v>0.02</v>
      </c>
      <c r="J402" s="210">
        <v>2.08</v>
      </c>
      <c r="K402" s="210">
        <v>-6.7110000000000003</v>
      </c>
    </row>
    <row r="403" spans="1:11" x14ac:dyDescent="0.25">
      <c r="A403" t="s">
        <v>1134</v>
      </c>
      <c r="B403" s="211">
        <v>47.124946971029402</v>
      </c>
      <c r="C403" s="211">
        <v>-120.517862743241</v>
      </c>
      <c r="D403" s="212">
        <v>2519</v>
      </c>
      <c r="E403" s="210">
        <v>980564.19</v>
      </c>
      <c r="F403" s="210">
        <v>-96.126999999999995</v>
      </c>
      <c r="G403" s="210">
        <v>-94.403000000000006</v>
      </c>
      <c r="H403" s="210">
        <v>-10.214</v>
      </c>
      <c r="I403" s="210">
        <v>0</v>
      </c>
      <c r="J403" s="210">
        <v>2.64</v>
      </c>
      <c r="K403" s="210">
        <v>-5.883</v>
      </c>
    </row>
    <row r="404" spans="1:11" x14ac:dyDescent="0.25">
      <c r="A404" t="s">
        <v>1135</v>
      </c>
      <c r="B404" s="211">
        <v>47.131900461255697</v>
      </c>
      <c r="C404" s="211">
        <v>-120.518391070885</v>
      </c>
      <c r="D404" s="212">
        <v>2733.7</v>
      </c>
      <c r="E404" s="210">
        <v>980553.21699999995</v>
      </c>
      <c r="F404" s="210">
        <v>-94.866</v>
      </c>
      <c r="G404" s="210">
        <v>-92.290999999999997</v>
      </c>
      <c r="H404" s="210">
        <v>-1.629</v>
      </c>
      <c r="I404" s="210">
        <v>0.01</v>
      </c>
      <c r="J404" s="210">
        <v>3.55</v>
      </c>
      <c r="K404" s="210">
        <v>-3.5310000000000001</v>
      </c>
    </row>
    <row r="405" spans="1:11" x14ac:dyDescent="0.25">
      <c r="A405" t="s">
        <v>1136</v>
      </c>
      <c r="B405" s="211">
        <v>47.131938691423997</v>
      </c>
      <c r="C405" s="211">
        <v>-120.528231214513</v>
      </c>
      <c r="D405" s="212">
        <v>2565.9</v>
      </c>
      <c r="E405" s="210">
        <v>980562.25800000003</v>
      </c>
      <c r="F405" s="210">
        <v>-95.88</v>
      </c>
      <c r="G405" s="210">
        <v>-93.299000000000007</v>
      </c>
      <c r="H405" s="210">
        <v>-8.3670000000000009</v>
      </c>
      <c r="I405" s="210">
        <v>0.02</v>
      </c>
      <c r="J405" s="210">
        <v>3.51</v>
      </c>
      <c r="K405" s="210">
        <v>-4.2690000000000001</v>
      </c>
    </row>
    <row r="406" spans="1:11" x14ac:dyDescent="0.25">
      <c r="A406" t="s">
        <v>1137</v>
      </c>
      <c r="B406" s="211">
        <v>47.1249286813159</v>
      </c>
      <c r="C406" s="211">
        <v>-120.52966776605</v>
      </c>
      <c r="D406" s="212">
        <v>2394.3000000000002</v>
      </c>
      <c r="E406" s="210">
        <v>980571.89800000004</v>
      </c>
      <c r="F406" s="210">
        <v>-95.888000000000005</v>
      </c>
      <c r="G406" s="210">
        <v>-94.108000000000004</v>
      </c>
      <c r="H406" s="210">
        <v>-14.228</v>
      </c>
      <c r="I406" s="210">
        <v>0.01</v>
      </c>
      <c r="J406" s="210">
        <v>2.66</v>
      </c>
      <c r="K406" s="210">
        <v>-5.2679999999999998</v>
      </c>
    </row>
    <row r="407" spans="1:11" x14ac:dyDescent="0.25">
      <c r="A407" t="s">
        <v>1138</v>
      </c>
      <c r="B407" s="211">
        <v>47.117282024581698</v>
      </c>
      <c r="C407" s="211">
        <v>-120.528851074465</v>
      </c>
      <c r="D407" s="212">
        <v>2349</v>
      </c>
      <c r="E407" s="210">
        <v>980573.47400000005</v>
      </c>
      <c r="F407" s="210">
        <v>-96.334999999999994</v>
      </c>
      <c r="G407" s="210">
        <v>-95.152000000000001</v>
      </c>
      <c r="H407" s="210">
        <v>-16.221</v>
      </c>
      <c r="I407" s="210">
        <v>0</v>
      </c>
      <c r="J407" s="210">
        <v>2.0499999999999998</v>
      </c>
      <c r="K407" s="210">
        <v>-6.5819999999999999</v>
      </c>
    </row>
    <row r="408" spans="1:11" x14ac:dyDescent="0.25">
      <c r="A408" t="s">
        <v>1139</v>
      </c>
      <c r="B408" s="211">
        <v>47.110250380133998</v>
      </c>
      <c r="C408" s="211">
        <v>-120.527779388491</v>
      </c>
      <c r="D408" s="212">
        <v>2300.1</v>
      </c>
      <c r="E408" s="210">
        <v>980576.82400000002</v>
      </c>
      <c r="F408" s="210">
        <v>-95.28</v>
      </c>
      <c r="G408" s="210">
        <v>-94.372</v>
      </c>
      <c r="H408" s="210">
        <v>-16.832000000000001</v>
      </c>
      <c r="I408" s="210">
        <v>0</v>
      </c>
      <c r="J408" s="210">
        <v>1.76</v>
      </c>
      <c r="K408" s="210">
        <v>-6.0720000000000001</v>
      </c>
    </row>
    <row r="409" spans="1:11" x14ac:dyDescent="0.25">
      <c r="A409" t="s">
        <v>1140</v>
      </c>
      <c r="B409" s="211">
        <v>47.111128640007699</v>
      </c>
      <c r="C409" s="211">
        <v>-120.517871102824</v>
      </c>
      <c r="D409" s="212">
        <v>2343.1999999999998</v>
      </c>
      <c r="E409" s="210">
        <v>980573.41399999999</v>
      </c>
      <c r="F409" s="210">
        <v>-96.188000000000002</v>
      </c>
      <c r="G409" s="210">
        <v>-95.254000000000005</v>
      </c>
      <c r="H409" s="210">
        <v>-16.271000000000001</v>
      </c>
      <c r="I409" s="210">
        <v>0</v>
      </c>
      <c r="J409" s="210">
        <v>1.8</v>
      </c>
      <c r="K409" s="210">
        <v>-7.1740000000000004</v>
      </c>
    </row>
    <row r="410" spans="1:11" x14ac:dyDescent="0.25">
      <c r="A410" t="s">
        <v>1141</v>
      </c>
      <c r="B410" s="211">
        <v>47.161838779988997</v>
      </c>
      <c r="C410" s="211">
        <v>-120.50097802712899</v>
      </c>
      <c r="D410" s="212">
        <v>3569.5</v>
      </c>
      <c r="E410" s="210">
        <v>980505.41</v>
      </c>
      <c r="F410" s="210">
        <v>-95.32</v>
      </c>
      <c r="G410" s="210">
        <v>-89.385000000000005</v>
      </c>
      <c r="H410" s="210">
        <v>26.420999999999999</v>
      </c>
      <c r="I410" s="210">
        <v>0</v>
      </c>
      <c r="J410" s="210">
        <v>7.11</v>
      </c>
      <c r="K410" s="210">
        <v>-0.22500000000000001</v>
      </c>
    </row>
    <row r="411" spans="1:11" x14ac:dyDescent="0.25">
      <c r="A411" t="s">
        <v>1142</v>
      </c>
      <c r="B411" s="211">
        <v>47.153237157746197</v>
      </c>
      <c r="C411" s="211">
        <v>-120.497741239983</v>
      </c>
      <c r="D411" s="212">
        <v>3745.3</v>
      </c>
      <c r="E411" s="210">
        <v>980494.99899999995</v>
      </c>
      <c r="F411" s="210">
        <v>-94.427999999999997</v>
      </c>
      <c r="G411" s="210">
        <v>-90.397999999999996</v>
      </c>
      <c r="H411" s="210">
        <v>33.31</v>
      </c>
      <c r="I411" s="210">
        <v>0.24</v>
      </c>
      <c r="J411" s="210">
        <v>5.24</v>
      </c>
      <c r="K411" s="210">
        <v>-1.6479999999999999</v>
      </c>
    </row>
    <row r="412" spans="1:11" x14ac:dyDescent="0.25">
      <c r="A412" t="s">
        <v>1143</v>
      </c>
      <c r="B412" s="211">
        <v>47.150363803677898</v>
      </c>
      <c r="C412" s="211">
        <v>-120.483511239188</v>
      </c>
      <c r="D412" s="212">
        <v>3840.8</v>
      </c>
      <c r="E412" s="210">
        <v>980488.40399999998</v>
      </c>
      <c r="F412" s="210">
        <v>-95.046000000000006</v>
      </c>
      <c r="G412" s="210">
        <v>-90.864999999999995</v>
      </c>
      <c r="H412" s="210">
        <v>35.948</v>
      </c>
      <c r="I412" s="210">
        <v>0.01</v>
      </c>
      <c r="J412" s="210">
        <v>5.41</v>
      </c>
      <c r="K412" s="210">
        <v>-2.5950000000000002</v>
      </c>
    </row>
    <row r="413" spans="1:11" x14ac:dyDescent="0.25">
      <c r="A413" t="s">
        <v>1144</v>
      </c>
      <c r="B413" s="211">
        <v>47.176230494875398</v>
      </c>
      <c r="C413" s="211">
        <v>-120.49577134060399</v>
      </c>
      <c r="D413" s="212">
        <v>4425.3</v>
      </c>
      <c r="E413" s="210">
        <v>980457.09400000004</v>
      </c>
      <c r="F413" s="210">
        <v>-93.688000000000002</v>
      </c>
      <c r="G413" s="210">
        <v>-89.81</v>
      </c>
      <c r="H413" s="210">
        <v>57.243000000000002</v>
      </c>
      <c r="I413" s="210">
        <v>0</v>
      </c>
      <c r="J413" s="210">
        <v>5.21</v>
      </c>
      <c r="K413" s="210">
        <v>-0.53</v>
      </c>
    </row>
    <row r="414" spans="1:11" x14ac:dyDescent="0.25">
      <c r="A414" t="s">
        <v>1145</v>
      </c>
      <c r="B414" s="211">
        <v>47.162593734368798</v>
      </c>
      <c r="C414" s="211">
        <v>-120.489656354891</v>
      </c>
      <c r="D414" s="212">
        <v>4167.1000000000004</v>
      </c>
      <c r="E414" s="210">
        <v>980470.98800000001</v>
      </c>
      <c r="F414" s="210">
        <v>-94.022000000000006</v>
      </c>
      <c r="G414" s="210">
        <v>-90.462000000000003</v>
      </c>
      <c r="H414" s="210">
        <v>48.103000000000002</v>
      </c>
      <c r="I414" s="210">
        <v>0.01</v>
      </c>
      <c r="J414" s="210">
        <v>4.8499999999999996</v>
      </c>
      <c r="K414" s="210">
        <v>-1.702</v>
      </c>
    </row>
    <row r="415" spans="1:11" x14ac:dyDescent="0.25">
      <c r="A415" t="s">
        <v>1146</v>
      </c>
      <c r="B415" s="211">
        <v>47.176805536357897</v>
      </c>
      <c r="C415" s="211">
        <v>-120.474884709615</v>
      </c>
      <c r="D415" s="212">
        <v>4793.5</v>
      </c>
      <c r="E415" s="210">
        <v>980433.09100000001</v>
      </c>
      <c r="F415" s="210">
        <v>-95.697000000000003</v>
      </c>
      <c r="G415" s="210">
        <v>-89.221999999999994</v>
      </c>
      <c r="H415" s="210">
        <v>67.793000000000006</v>
      </c>
      <c r="I415" s="210">
        <v>0</v>
      </c>
      <c r="J415" s="210">
        <v>7.86</v>
      </c>
      <c r="K415" s="210">
        <v>-0.57199999999999995</v>
      </c>
    </row>
    <row r="416" spans="1:11" x14ac:dyDescent="0.25">
      <c r="A416" t="s">
        <v>1147</v>
      </c>
      <c r="B416" s="211">
        <v>47.194900580278997</v>
      </c>
      <c r="C416" s="211">
        <v>-120.486401459318</v>
      </c>
      <c r="D416" s="212">
        <v>5065.8</v>
      </c>
      <c r="E416" s="210">
        <v>980420.76800000004</v>
      </c>
      <c r="F416" s="210">
        <v>-93.353999999999999</v>
      </c>
      <c r="G416" s="210">
        <v>-87.932000000000002</v>
      </c>
      <c r="H416" s="210">
        <v>79.42</v>
      </c>
      <c r="I416" s="210">
        <v>0.02</v>
      </c>
      <c r="J416" s="210">
        <v>6.84</v>
      </c>
      <c r="K416" s="210">
        <v>1.518</v>
      </c>
    </row>
    <row r="417" spans="1:11" x14ac:dyDescent="0.25">
      <c r="A417" t="s">
        <v>1148</v>
      </c>
      <c r="B417" s="211">
        <v>47.205404063789402</v>
      </c>
      <c r="C417" s="211">
        <v>-120.504276579665</v>
      </c>
      <c r="D417" s="212">
        <v>5311.2</v>
      </c>
      <c r="E417" s="210">
        <v>980408.83799999999</v>
      </c>
      <c r="F417" s="210">
        <v>-91.540999999999997</v>
      </c>
      <c r="G417" s="210">
        <v>-86.364999999999995</v>
      </c>
      <c r="H417" s="210">
        <v>89.602999999999994</v>
      </c>
      <c r="I417" s="210">
        <v>0</v>
      </c>
      <c r="J417" s="210">
        <v>6.62</v>
      </c>
      <c r="K417" s="210">
        <v>3.7749999999999999</v>
      </c>
    </row>
    <row r="418" spans="1:11" x14ac:dyDescent="0.25">
      <c r="A418" t="s">
        <v>1149</v>
      </c>
      <c r="B418" s="211">
        <v>47.204323935021598</v>
      </c>
      <c r="C418" s="211">
        <v>-120.48350991595601</v>
      </c>
      <c r="D418" s="212">
        <v>4554.7</v>
      </c>
      <c r="E418" s="210">
        <v>980456.36199999996</v>
      </c>
      <c r="F418" s="210">
        <v>-89.207999999999998</v>
      </c>
      <c r="G418" s="210">
        <v>-85.24</v>
      </c>
      <c r="H418" s="210">
        <v>66.135999999999996</v>
      </c>
      <c r="I418" s="210">
        <v>0.01</v>
      </c>
      <c r="J418" s="210">
        <v>5.32</v>
      </c>
      <c r="K418" s="210">
        <v>4.53</v>
      </c>
    </row>
    <row r="419" spans="1:11" x14ac:dyDescent="0.25">
      <c r="A419" t="s">
        <v>1150</v>
      </c>
      <c r="B419" s="211">
        <v>47.190770440258902</v>
      </c>
      <c r="C419" s="211">
        <v>-120.46786979798399</v>
      </c>
      <c r="D419" s="212">
        <v>4473.8</v>
      </c>
      <c r="E419" s="210">
        <v>980456.08600000001</v>
      </c>
      <c r="F419" s="210">
        <v>-93.108999999999995</v>
      </c>
      <c r="G419" s="210">
        <v>-88.358000000000004</v>
      </c>
      <c r="H419" s="210">
        <v>59.473999999999997</v>
      </c>
      <c r="I419" s="210">
        <v>0.05</v>
      </c>
      <c r="J419" s="210">
        <v>6.09</v>
      </c>
      <c r="K419" s="210">
        <v>0.64200000000000002</v>
      </c>
    </row>
    <row r="420" spans="1:11" x14ac:dyDescent="0.25">
      <c r="A420" t="s">
        <v>1151</v>
      </c>
      <c r="B420" s="211">
        <v>47.164088863711797</v>
      </c>
      <c r="C420" s="211">
        <v>-120.476814661901</v>
      </c>
      <c r="D420" s="212">
        <v>4136.5</v>
      </c>
      <c r="E420" s="210">
        <v>980472.53500000003</v>
      </c>
      <c r="F420" s="210">
        <v>-94.445999999999998</v>
      </c>
      <c r="G420" s="210">
        <v>-90.24</v>
      </c>
      <c r="H420" s="210">
        <v>46.634</v>
      </c>
      <c r="I420" s="210">
        <v>0.02</v>
      </c>
      <c r="J420" s="210">
        <v>5.49</v>
      </c>
      <c r="K420" s="210">
        <v>-1.75</v>
      </c>
    </row>
    <row r="421" spans="1:11" x14ac:dyDescent="0.25">
      <c r="A421" t="s">
        <v>1152</v>
      </c>
      <c r="B421" s="211">
        <v>46.947361243384499</v>
      </c>
      <c r="C421" s="211">
        <v>-120.570568171961</v>
      </c>
      <c r="D421" s="212">
        <v>1696.3</v>
      </c>
      <c r="E421" s="210">
        <v>980593.09400000004</v>
      </c>
      <c r="F421" s="210">
        <v>-100.47199999999999</v>
      </c>
      <c r="G421" s="210">
        <v>-98.823999999999998</v>
      </c>
      <c r="H421" s="210">
        <v>-42.619</v>
      </c>
      <c r="I421" s="210">
        <v>0.02</v>
      </c>
      <c r="J421" s="210">
        <v>2.31</v>
      </c>
      <c r="K421" s="210">
        <v>-14.584</v>
      </c>
    </row>
    <row r="422" spans="1:11" x14ac:dyDescent="0.25">
      <c r="A422" t="s">
        <v>1153</v>
      </c>
      <c r="B422" s="211">
        <v>46.942303030990402</v>
      </c>
      <c r="C422" s="211">
        <v>-120.576248236833</v>
      </c>
      <c r="D422" s="212">
        <v>1770.2</v>
      </c>
      <c r="E422" s="210">
        <v>980588.79500000004</v>
      </c>
      <c r="F422" s="210">
        <v>-99.888000000000005</v>
      </c>
      <c r="G422" s="210">
        <v>-96.935000000000002</v>
      </c>
      <c r="H422" s="210">
        <v>-39.515000000000001</v>
      </c>
      <c r="I422" s="210">
        <v>0.04</v>
      </c>
      <c r="J422" s="210">
        <v>3.64</v>
      </c>
      <c r="K422" s="210">
        <v>-12.654999999999999</v>
      </c>
    </row>
    <row r="423" spans="1:11" x14ac:dyDescent="0.25">
      <c r="A423" t="s">
        <v>1154</v>
      </c>
      <c r="B423" s="211">
        <v>46.935284541797998</v>
      </c>
      <c r="C423" s="211">
        <v>-120.575891414415</v>
      </c>
      <c r="D423" s="212">
        <v>1994.3</v>
      </c>
      <c r="E423" s="210">
        <v>980574.55</v>
      </c>
      <c r="F423" s="210">
        <v>-100.072</v>
      </c>
      <c r="G423" s="210">
        <v>-97.061999999999998</v>
      </c>
      <c r="H423" s="210">
        <v>-32.055999999999997</v>
      </c>
      <c r="I423" s="210">
        <v>0.01</v>
      </c>
      <c r="J423" s="210">
        <v>3.77</v>
      </c>
      <c r="K423" s="210">
        <v>-13.022</v>
      </c>
    </row>
    <row r="424" spans="1:11" x14ac:dyDescent="0.25">
      <c r="A424" t="s">
        <v>1155</v>
      </c>
      <c r="B424" s="211">
        <v>46.927646267864297</v>
      </c>
      <c r="C424" s="211">
        <v>-120.570149573709</v>
      </c>
      <c r="D424" s="212">
        <v>2286.1</v>
      </c>
      <c r="E424" s="210">
        <v>980558.58400000003</v>
      </c>
      <c r="F424" s="210">
        <v>-97.87</v>
      </c>
      <c r="G424" s="210">
        <v>-96.578000000000003</v>
      </c>
      <c r="H424" s="210">
        <v>-19.902000000000001</v>
      </c>
      <c r="I424" s="210">
        <v>0.08</v>
      </c>
      <c r="J424" s="210">
        <v>2.14</v>
      </c>
      <c r="K424" s="210">
        <v>-13.007999999999999</v>
      </c>
    </row>
    <row r="425" spans="1:11" x14ac:dyDescent="0.25">
      <c r="A425" t="s">
        <v>1156</v>
      </c>
      <c r="B425" s="211">
        <v>46.931809579954901</v>
      </c>
      <c r="C425" s="211">
        <v>-120.572477894849</v>
      </c>
      <c r="D425" s="212">
        <v>2141.6</v>
      </c>
      <c r="E425" s="210">
        <v>980565.96799999999</v>
      </c>
      <c r="F425" s="210">
        <v>-99.510999999999996</v>
      </c>
      <c r="G425" s="210">
        <v>-96.686999999999998</v>
      </c>
      <c r="H425" s="210">
        <v>-26.468</v>
      </c>
      <c r="I425" s="210">
        <v>0.15</v>
      </c>
      <c r="J425" s="210">
        <v>3.63</v>
      </c>
      <c r="K425" s="210">
        <v>-12.877000000000001</v>
      </c>
    </row>
    <row r="426" spans="1:11" x14ac:dyDescent="0.25">
      <c r="A426" t="s">
        <v>1157</v>
      </c>
      <c r="B426" s="211">
        <v>46.922854608550502</v>
      </c>
      <c r="C426" s="211">
        <v>-120.57057948355001</v>
      </c>
      <c r="D426" s="212">
        <v>2414.6</v>
      </c>
      <c r="E426" s="210">
        <v>980551.16299999994</v>
      </c>
      <c r="F426" s="210">
        <v>-97.158000000000001</v>
      </c>
      <c r="G426" s="210">
        <v>-96.804000000000002</v>
      </c>
      <c r="H426" s="210">
        <v>-14.805999999999999</v>
      </c>
      <c r="I426" s="210">
        <v>0.24</v>
      </c>
      <c r="J426" s="210">
        <v>1.24</v>
      </c>
      <c r="K426" s="210">
        <v>-13.384</v>
      </c>
    </row>
    <row r="427" spans="1:11" x14ac:dyDescent="0.25">
      <c r="A427" t="s">
        <v>1158</v>
      </c>
      <c r="B427" s="211">
        <v>46.910846317808897</v>
      </c>
      <c r="C427" s="211">
        <v>-120.56697927444201</v>
      </c>
      <c r="D427" s="212">
        <v>2630.3</v>
      </c>
      <c r="E427" s="210">
        <v>980535.429</v>
      </c>
      <c r="F427" s="210">
        <v>-98.885000000000005</v>
      </c>
      <c r="G427" s="210">
        <v>-98.522000000000006</v>
      </c>
      <c r="H427" s="210">
        <v>-9.1760000000000002</v>
      </c>
      <c r="I427" s="210">
        <v>0.01</v>
      </c>
      <c r="J427" s="210">
        <v>1.31</v>
      </c>
      <c r="K427" s="210">
        <v>-15.561999999999999</v>
      </c>
    </row>
    <row r="428" spans="1:11" x14ac:dyDescent="0.25">
      <c r="A428" t="s">
        <v>1159</v>
      </c>
      <c r="B428" s="211">
        <v>46.893763017574997</v>
      </c>
      <c r="C428" s="211">
        <v>-120.565889043152</v>
      </c>
      <c r="D428" s="212">
        <v>2530.3000000000002</v>
      </c>
      <c r="E428" s="210">
        <v>980541.58900000004</v>
      </c>
      <c r="F428" s="210">
        <v>-97.171999999999997</v>
      </c>
      <c r="G428" s="210">
        <v>-97.040999999999997</v>
      </c>
      <c r="H428" s="210">
        <v>-10.874000000000001</v>
      </c>
      <c r="I428" s="210">
        <v>0.01</v>
      </c>
      <c r="J428" s="210">
        <v>1.05</v>
      </c>
      <c r="K428" s="210">
        <v>-14.561</v>
      </c>
    </row>
    <row r="429" spans="1:11" x14ac:dyDescent="0.25">
      <c r="A429" t="s">
        <v>1160</v>
      </c>
      <c r="B429" s="211">
        <v>46.8760629847811</v>
      </c>
      <c r="C429" s="211">
        <v>-120.57111215220201</v>
      </c>
      <c r="D429" s="212">
        <v>1916.4</v>
      </c>
      <c r="E429" s="210">
        <v>980575.304</v>
      </c>
      <c r="F429" s="210">
        <v>-98.63</v>
      </c>
      <c r="G429" s="210">
        <v>-94.275000000000006</v>
      </c>
      <c r="H429" s="210">
        <v>-33.268000000000001</v>
      </c>
      <c r="I429" s="210">
        <v>0.01</v>
      </c>
      <c r="J429" s="210">
        <v>5.09</v>
      </c>
      <c r="K429" s="210">
        <v>-12.025</v>
      </c>
    </row>
    <row r="430" spans="1:11" x14ac:dyDescent="0.25">
      <c r="A430" t="s">
        <v>1161</v>
      </c>
      <c r="B430" s="211">
        <v>46.862981268043299</v>
      </c>
      <c r="C430" s="211">
        <v>-120.57723872840801</v>
      </c>
      <c r="D430" s="212">
        <v>2670.3</v>
      </c>
      <c r="E430" s="210">
        <v>980531.46</v>
      </c>
      <c r="F430" s="210">
        <v>-96.135999999999996</v>
      </c>
      <c r="G430" s="210">
        <v>-94.763000000000005</v>
      </c>
      <c r="H430" s="210">
        <v>-5.0640000000000001</v>
      </c>
      <c r="I430" s="210">
        <v>0.03</v>
      </c>
      <c r="J430" s="210">
        <v>2.33</v>
      </c>
      <c r="K430" s="210">
        <v>-12.773</v>
      </c>
    </row>
    <row r="431" spans="1:11" x14ac:dyDescent="0.25">
      <c r="A431" t="s">
        <v>1162</v>
      </c>
      <c r="B431" s="211">
        <v>46.847636229283999</v>
      </c>
      <c r="C431" s="211">
        <v>-120.56705675719699</v>
      </c>
      <c r="D431" s="212">
        <v>3446.9</v>
      </c>
      <c r="E431" s="210">
        <v>980482.91099999996</v>
      </c>
      <c r="F431" s="210">
        <v>-96.778000000000006</v>
      </c>
      <c r="G431" s="210">
        <v>-93.046999999999997</v>
      </c>
      <c r="H431" s="210">
        <v>20.783999999999999</v>
      </c>
      <c r="I431" s="210">
        <v>0.01</v>
      </c>
      <c r="J431" s="210">
        <v>4.88</v>
      </c>
      <c r="K431" s="210">
        <v>-11.946999999999999</v>
      </c>
    </row>
    <row r="432" spans="1:11" x14ac:dyDescent="0.25">
      <c r="A432" t="s">
        <v>1163</v>
      </c>
      <c r="B432" s="211">
        <v>46.852656238069997</v>
      </c>
      <c r="C432" s="211">
        <v>-120.59822197837001</v>
      </c>
      <c r="D432" s="212">
        <v>3480.2</v>
      </c>
      <c r="E432" s="210">
        <v>980481.18200000003</v>
      </c>
      <c r="F432" s="210">
        <v>-96.97</v>
      </c>
      <c r="G432" s="210">
        <v>-94.626000000000005</v>
      </c>
      <c r="H432" s="210">
        <v>21.725999999999999</v>
      </c>
      <c r="I432" s="210">
        <v>0.01</v>
      </c>
      <c r="J432" s="210">
        <v>3.5</v>
      </c>
      <c r="K432" s="210">
        <v>-12.316000000000001</v>
      </c>
    </row>
    <row r="433" spans="1:11" x14ac:dyDescent="0.25">
      <c r="A433" t="s">
        <v>1164</v>
      </c>
      <c r="B433" s="211">
        <v>46.860002805434398</v>
      </c>
      <c r="C433" s="211">
        <v>-120.623302243404</v>
      </c>
      <c r="D433" s="212">
        <v>3752.4</v>
      </c>
      <c r="E433" s="210">
        <v>980462.92799999996</v>
      </c>
      <c r="F433" s="210">
        <v>-99.585999999999999</v>
      </c>
      <c r="G433" s="210">
        <v>-96.188000000000002</v>
      </c>
      <c r="H433" s="210">
        <v>28.393999999999998</v>
      </c>
      <c r="I433" s="210">
        <v>0.01</v>
      </c>
      <c r="J433" s="210">
        <v>4.6100000000000003</v>
      </c>
      <c r="K433" s="210">
        <v>-12.827999999999999</v>
      </c>
    </row>
    <row r="434" spans="1:11" x14ac:dyDescent="0.25">
      <c r="A434" t="s">
        <v>1165</v>
      </c>
      <c r="B434" s="211">
        <v>46.865872964264497</v>
      </c>
      <c r="C434" s="211">
        <v>-120.64050239573901</v>
      </c>
      <c r="D434" s="212">
        <v>3882.4</v>
      </c>
      <c r="E434" s="210">
        <v>980454.33700000006</v>
      </c>
      <c r="F434" s="210">
        <v>-100.925</v>
      </c>
      <c r="G434" s="210">
        <v>-96.722999999999999</v>
      </c>
      <c r="H434" s="210">
        <v>31.486999999999998</v>
      </c>
      <c r="I434" s="210">
        <v>0.01</v>
      </c>
      <c r="J434" s="210">
        <v>5.44</v>
      </c>
      <c r="K434" s="210">
        <v>-12.622999999999999</v>
      </c>
    </row>
    <row r="435" spans="1:11" x14ac:dyDescent="0.25">
      <c r="A435" t="s">
        <v>1166</v>
      </c>
      <c r="B435" s="211">
        <v>46.867916273380601</v>
      </c>
      <c r="C435" s="211">
        <v>-120.659101008409</v>
      </c>
      <c r="D435" s="212">
        <v>4070.6</v>
      </c>
      <c r="E435" s="210">
        <v>980441.23400000005</v>
      </c>
      <c r="F435" s="210">
        <v>-102.94199999999999</v>
      </c>
      <c r="G435" s="210">
        <v>-97.543999999999997</v>
      </c>
      <c r="H435" s="210">
        <v>35.89</v>
      </c>
      <c r="I435" s="210">
        <v>0.03</v>
      </c>
      <c r="J435" s="210">
        <v>6.67</v>
      </c>
      <c r="K435" s="210">
        <v>-12.724</v>
      </c>
    </row>
    <row r="436" spans="1:11" x14ac:dyDescent="0.25">
      <c r="A436" t="s">
        <v>1167</v>
      </c>
      <c r="B436" s="211">
        <v>46.845611161267897</v>
      </c>
      <c r="C436" s="211">
        <v>-120.54038155753901</v>
      </c>
      <c r="D436" s="212">
        <v>3341</v>
      </c>
      <c r="E436" s="210">
        <v>980488.55500000005</v>
      </c>
      <c r="F436" s="210">
        <v>-97.298000000000002</v>
      </c>
      <c r="G436" s="210">
        <v>-92.712999999999994</v>
      </c>
      <c r="H436" s="210">
        <v>16.649999999999999</v>
      </c>
      <c r="I436" s="210">
        <v>0.02</v>
      </c>
      <c r="J436" s="210">
        <v>5.71</v>
      </c>
      <c r="K436" s="210">
        <v>-12.542999999999999</v>
      </c>
    </row>
    <row r="437" spans="1:11" x14ac:dyDescent="0.25">
      <c r="A437" t="s">
        <v>1168</v>
      </c>
      <c r="B437" s="211">
        <v>46.926751206341997</v>
      </c>
      <c r="C437" s="211">
        <v>-120.57631974343499</v>
      </c>
      <c r="D437" s="212">
        <v>2445.6</v>
      </c>
      <c r="E437" s="210">
        <v>980549.10499999998</v>
      </c>
      <c r="F437" s="210">
        <v>-97.706000000000003</v>
      </c>
      <c r="G437" s="210">
        <v>-97.251000000000005</v>
      </c>
      <c r="H437" s="210">
        <v>-14.295</v>
      </c>
      <c r="I437" s="210">
        <v>0.02</v>
      </c>
      <c r="J437" s="210">
        <v>1.35</v>
      </c>
      <c r="K437" s="210">
        <v>-13.541</v>
      </c>
    </row>
    <row r="438" spans="1:11" x14ac:dyDescent="0.25">
      <c r="A438" t="s">
        <v>1169</v>
      </c>
      <c r="B438" s="211">
        <v>46.926182999861403</v>
      </c>
      <c r="C438" s="211">
        <v>-120.580969703626</v>
      </c>
      <c r="D438" s="212">
        <v>2463.6999999999998</v>
      </c>
      <c r="E438" s="210">
        <v>980547.22</v>
      </c>
      <c r="F438" s="210">
        <v>-98.459000000000003</v>
      </c>
      <c r="G438" s="210">
        <v>-97.929000000000002</v>
      </c>
      <c r="H438" s="210">
        <v>-14.432</v>
      </c>
      <c r="I438" s="210">
        <v>0.01</v>
      </c>
      <c r="J438" s="210">
        <v>1.43</v>
      </c>
      <c r="K438" s="210">
        <v>-14.069000000000001</v>
      </c>
    </row>
    <row r="439" spans="1:11" x14ac:dyDescent="0.25">
      <c r="A439" t="s">
        <v>1170</v>
      </c>
      <c r="B439" s="211">
        <v>46.920732982756803</v>
      </c>
      <c r="C439" s="211">
        <v>-120.58322798524701</v>
      </c>
      <c r="D439" s="212">
        <v>2478.5</v>
      </c>
      <c r="E439" s="210">
        <v>980546.14</v>
      </c>
      <c r="F439" s="210">
        <v>-98.162999999999997</v>
      </c>
      <c r="G439" s="210">
        <v>-97.897000000000006</v>
      </c>
      <c r="H439" s="210">
        <v>-13.632999999999999</v>
      </c>
      <c r="I439" s="210">
        <v>0.01</v>
      </c>
      <c r="J439" s="210">
        <v>1.17</v>
      </c>
      <c r="K439" s="210">
        <v>-14.117000000000001</v>
      </c>
    </row>
    <row r="440" spans="1:11" x14ac:dyDescent="0.25">
      <c r="A440" t="s">
        <v>1171</v>
      </c>
      <c r="B440" s="211">
        <v>46.915181191681903</v>
      </c>
      <c r="C440" s="211">
        <v>-120.595771249653</v>
      </c>
      <c r="D440" s="212">
        <v>2611.1</v>
      </c>
      <c r="E440" s="210">
        <v>980538.29099999997</v>
      </c>
      <c r="F440" s="210">
        <v>-97.563000000000002</v>
      </c>
      <c r="G440" s="210">
        <v>-97.353999999999999</v>
      </c>
      <c r="H440" s="210">
        <v>-8.5069999999999997</v>
      </c>
      <c r="I440" s="210">
        <v>0.01</v>
      </c>
      <c r="J440" s="210">
        <v>1.1499999999999999</v>
      </c>
      <c r="K440" s="210">
        <v>-13.304</v>
      </c>
    </row>
    <row r="441" spans="1:11" x14ac:dyDescent="0.25">
      <c r="A441" t="s">
        <v>1172</v>
      </c>
      <c r="B441" s="211">
        <v>46.910264514425798</v>
      </c>
      <c r="C441" s="211">
        <v>-120.61379636547601</v>
      </c>
      <c r="D441" s="212">
        <v>2755.5</v>
      </c>
      <c r="E441" s="210">
        <v>980528.61499999999</v>
      </c>
      <c r="F441" s="210">
        <v>-98.144999999999996</v>
      </c>
      <c r="G441" s="210">
        <v>-97.956000000000003</v>
      </c>
      <c r="H441" s="210">
        <v>-4.165</v>
      </c>
      <c r="I441" s="210">
        <v>0.01</v>
      </c>
      <c r="J441" s="210">
        <v>1.17</v>
      </c>
      <c r="K441" s="210">
        <v>-13.446</v>
      </c>
    </row>
    <row r="442" spans="1:11" x14ac:dyDescent="0.25">
      <c r="A442" t="s">
        <v>1173</v>
      </c>
      <c r="B442" s="211">
        <v>46.913609574428698</v>
      </c>
      <c r="C442" s="211">
        <v>-120.640078072116</v>
      </c>
      <c r="D442" s="212">
        <v>2778.4</v>
      </c>
      <c r="E442" s="210">
        <v>980527.43200000003</v>
      </c>
      <c r="F442" s="210">
        <v>-98.259</v>
      </c>
      <c r="G442" s="210">
        <v>-97.995999999999995</v>
      </c>
      <c r="H442" s="210">
        <v>-3.4980000000000002</v>
      </c>
      <c r="I442" s="210">
        <v>0</v>
      </c>
      <c r="J442" s="210">
        <v>1.25</v>
      </c>
      <c r="K442" s="210">
        <v>-12.486000000000001</v>
      </c>
    </row>
    <row r="443" spans="1:11" x14ac:dyDescent="0.25">
      <c r="A443" t="s">
        <v>1174</v>
      </c>
      <c r="B443" s="211">
        <v>46.905227845740299</v>
      </c>
      <c r="C443" s="211">
        <v>-120.64775812619</v>
      </c>
      <c r="D443" s="212">
        <v>2610.1999999999998</v>
      </c>
      <c r="E443" s="210">
        <v>980537.70400000003</v>
      </c>
      <c r="F443" s="210">
        <v>-97.305000000000007</v>
      </c>
      <c r="G443" s="210">
        <v>-96.676000000000002</v>
      </c>
      <c r="H443" s="210">
        <v>-8.2810000000000006</v>
      </c>
      <c r="I443" s="210">
        <v>0.03</v>
      </c>
      <c r="J443" s="210">
        <v>1.57</v>
      </c>
      <c r="K443" s="210">
        <v>-11.055999999999999</v>
      </c>
    </row>
    <row r="444" spans="1:11" x14ac:dyDescent="0.25">
      <c r="A444" t="s">
        <v>1175</v>
      </c>
      <c r="B444" s="211">
        <v>46.899789517284802</v>
      </c>
      <c r="C444" s="211">
        <v>-120.647214662191</v>
      </c>
      <c r="D444" s="212">
        <v>2539.8000000000002</v>
      </c>
      <c r="E444" s="210">
        <v>980541.62399999995</v>
      </c>
      <c r="F444" s="210">
        <v>-97.11</v>
      </c>
      <c r="G444" s="210">
        <v>-95.932000000000002</v>
      </c>
      <c r="H444" s="210">
        <v>-10.486000000000001</v>
      </c>
      <c r="I444" s="210">
        <v>0.03</v>
      </c>
      <c r="J444" s="210">
        <v>2.1</v>
      </c>
      <c r="K444" s="210">
        <v>-10.452</v>
      </c>
    </row>
    <row r="445" spans="1:11" x14ac:dyDescent="0.25">
      <c r="A445" t="s">
        <v>1176</v>
      </c>
      <c r="B445" s="211">
        <v>46.912924541765697</v>
      </c>
      <c r="C445" s="211">
        <v>-120.627589675096</v>
      </c>
      <c r="D445" s="212">
        <v>2826.5</v>
      </c>
      <c r="E445" s="210">
        <v>980523.98</v>
      </c>
      <c r="F445" s="210">
        <v>-98.772000000000006</v>
      </c>
      <c r="G445" s="210">
        <v>-98.531000000000006</v>
      </c>
      <c r="H445" s="210">
        <v>-2.3730000000000002</v>
      </c>
      <c r="I445" s="210">
        <v>0.12</v>
      </c>
      <c r="J445" s="210">
        <v>1.24</v>
      </c>
      <c r="K445" s="210">
        <v>-13.491</v>
      </c>
    </row>
    <row r="446" spans="1:11" x14ac:dyDescent="0.25">
      <c r="A446" t="s">
        <v>1177</v>
      </c>
      <c r="B446" s="211">
        <v>46.963994516891901</v>
      </c>
      <c r="C446" s="211">
        <v>-120.591298666725</v>
      </c>
      <c r="D446" s="212">
        <v>1660.9</v>
      </c>
      <c r="E446" s="210">
        <v>980594.74600000004</v>
      </c>
      <c r="F446" s="210">
        <v>-102.44</v>
      </c>
      <c r="G446" s="210">
        <v>-101.471</v>
      </c>
      <c r="H446" s="210">
        <v>-45.792000000000002</v>
      </c>
      <c r="I446" s="210">
        <v>0.01</v>
      </c>
      <c r="J446" s="210">
        <v>1.62</v>
      </c>
      <c r="K446" s="210">
        <v>-16.100999999999999</v>
      </c>
    </row>
    <row r="447" spans="1:11" x14ac:dyDescent="0.25">
      <c r="A447" t="s">
        <v>1178</v>
      </c>
      <c r="B447" s="211">
        <v>46.964899579401603</v>
      </c>
      <c r="C447" s="211">
        <v>-120.601817008678</v>
      </c>
      <c r="D447" s="212">
        <v>1676.7</v>
      </c>
      <c r="E447" s="210">
        <v>980593.16500000004</v>
      </c>
      <c r="F447" s="210">
        <v>-103.16</v>
      </c>
      <c r="G447" s="210">
        <v>-101.515</v>
      </c>
      <c r="H447" s="210">
        <v>-45.975000000000001</v>
      </c>
      <c r="I447" s="210">
        <v>0</v>
      </c>
      <c r="J447" s="210">
        <v>2.2999999999999998</v>
      </c>
      <c r="K447" s="210">
        <v>-15.775</v>
      </c>
    </row>
    <row r="448" spans="1:11" x14ac:dyDescent="0.25">
      <c r="A448" t="s">
        <v>1179</v>
      </c>
      <c r="B448" s="211">
        <v>46.958149429067397</v>
      </c>
      <c r="C448" s="211">
        <v>-120.600531823325</v>
      </c>
      <c r="D448" s="212">
        <v>1867.6</v>
      </c>
      <c r="E448" s="210">
        <v>980582.99199999997</v>
      </c>
      <c r="F448" s="210">
        <v>-101.285</v>
      </c>
      <c r="G448" s="210">
        <v>-99.603999999999999</v>
      </c>
      <c r="H448" s="210">
        <v>-37.588999999999999</v>
      </c>
      <c r="I448" s="210">
        <v>0</v>
      </c>
      <c r="J448" s="210">
        <v>2.4</v>
      </c>
      <c r="K448" s="210">
        <v>-14.114000000000001</v>
      </c>
    </row>
    <row r="449" spans="1:11" x14ac:dyDescent="0.25">
      <c r="A449" t="s">
        <v>1180</v>
      </c>
      <c r="B449" s="211">
        <v>46.9558528585018</v>
      </c>
      <c r="C449" s="211">
        <v>-120.607718663894</v>
      </c>
      <c r="D449" s="212">
        <v>2021.6</v>
      </c>
      <c r="E449" s="210">
        <v>980574.20400000003</v>
      </c>
      <c r="F449" s="210">
        <v>-100.64100000000001</v>
      </c>
      <c r="G449" s="210">
        <v>-98.709000000000003</v>
      </c>
      <c r="H449" s="210">
        <v>-31.693000000000001</v>
      </c>
      <c r="I449" s="210">
        <v>0.03</v>
      </c>
      <c r="J449" s="210">
        <v>2.7</v>
      </c>
      <c r="K449" s="210">
        <v>-13.069000000000001</v>
      </c>
    </row>
    <row r="450" spans="1:11" x14ac:dyDescent="0.25">
      <c r="A450" t="s">
        <v>1181</v>
      </c>
      <c r="B450" s="211">
        <v>46.952687783184203</v>
      </c>
      <c r="C450" s="211">
        <v>-120.615460332651</v>
      </c>
      <c r="D450" s="212">
        <v>2272.5</v>
      </c>
      <c r="E450" s="210">
        <v>980559.58900000004</v>
      </c>
      <c r="F450" s="210">
        <v>-99.936000000000007</v>
      </c>
      <c r="G450" s="210">
        <v>-98.25</v>
      </c>
      <c r="H450" s="210">
        <v>-22.428000000000001</v>
      </c>
      <c r="I450" s="210">
        <v>0.11</v>
      </c>
      <c r="J450" s="210">
        <v>2.5299999999999998</v>
      </c>
      <c r="K450" s="210">
        <v>-12.49</v>
      </c>
    </row>
    <row r="451" spans="1:11" x14ac:dyDescent="0.25">
      <c r="A451" t="s">
        <v>1182</v>
      </c>
      <c r="B451" s="211">
        <v>46.951512864141897</v>
      </c>
      <c r="C451" s="211">
        <v>-120.624358579834</v>
      </c>
      <c r="D451" s="212">
        <v>2462.6999999999998</v>
      </c>
      <c r="E451" s="210">
        <v>980549.06900000002</v>
      </c>
      <c r="F451" s="210">
        <v>-98.957999999999998</v>
      </c>
      <c r="G451" s="210">
        <v>-97.888000000000005</v>
      </c>
      <c r="H451" s="210">
        <v>-14.965</v>
      </c>
      <c r="I451" s="210">
        <v>0.15</v>
      </c>
      <c r="J451" s="210">
        <v>1.97</v>
      </c>
      <c r="K451" s="210">
        <v>-11.898</v>
      </c>
    </row>
    <row r="452" spans="1:11" x14ac:dyDescent="0.25">
      <c r="A452" t="s">
        <v>1183</v>
      </c>
      <c r="B452" s="211">
        <v>46.948636040401503</v>
      </c>
      <c r="C452" s="211">
        <v>-120.639803660674</v>
      </c>
      <c r="D452" s="212">
        <v>3029.5</v>
      </c>
      <c r="E452" s="210">
        <v>980512.94299999997</v>
      </c>
      <c r="F452" s="210">
        <v>-100.877</v>
      </c>
      <c r="G452" s="210">
        <v>-98.498000000000005</v>
      </c>
      <c r="H452" s="210">
        <v>2.4449999999999998</v>
      </c>
      <c r="I452" s="210">
        <v>0.02</v>
      </c>
      <c r="J452" s="210">
        <v>3.43</v>
      </c>
      <c r="K452" s="210">
        <v>-12.157999999999999</v>
      </c>
    </row>
    <row r="453" spans="1:11" x14ac:dyDescent="0.25">
      <c r="A453" t="s">
        <v>1184</v>
      </c>
      <c r="B453" s="211">
        <v>46.966272798330301</v>
      </c>
      <c r="C453" s="211">
        <v>-120.61264037008</v>
      </c>
      <c r="D453" s="212">
        <v>1726.4</v>
      </c>
      <c r="E453" s="210">
        <v>980589.40800000005</v>
      </c>
      <c r="F453" s="210">
        <v>-104.065</v>
      </c>
      <c r="G453" s="210">
        <v>-102.42700000000001</v>
      </c>
      <c r="H453" s="210">
        <v>-45.186</v>
      </c>
      <c r="I453" s="210">
        <v>0.01</v>
      </c>
      <c r="J453" s="210">
        <v>2.31</v>
      </c>
      <c r="K453" s="210">
        <v>-16.317</v>
      </c>
    </row>
    <row r="454" spans="1:11" x14ac:dyDescent="0.25">
      <c r="A454" t="s">
        <v>1185</v>
      </c>
      <c r="B454" s="211">
        <v>47.1245586554667</v>
      </c>
      <c r="C454" s="211">
        <v>-120.482917659344</v>
      </c>
      <c r="D454" s="212">
        <v>2535.1</v>
      </c>
      <c r="E454" s="210">
        <v>980565.62699999998</v>
      </c>
      <c r="F454" s="210">
        <v>-93.691999999999993</v>
      </c>
      <c r="G454" s="210">
        <v>-91.623000000000005</v>
      </c>
      <c r="H454" s="210">
        <v>-7.2309999999999999</v>
      </c>
      <c r="I454" s="210">
        <v>0</v>
      </c>
      <c r="J454" s="210">
        <v>2.99</v>
      </c>
      <c r="K454" s="210">
        <v>-3.9929999999999999</v>
      </c>
    </row>
    <row r="455" spans="1:11" x14ac:dyDescent="0.25">
      <c r="A455" t="s">
        <v>1186</v>
      </c>
      <c r="B455" s="211">
        <v>47.132387011897599</v>
      </c>
      <c r="C455" s="211">
        <v>-120.479822734338</v>
      </c>
      <c r="D455" s="212">
        <v>2616.4</v>
      </c>
      <c r="E455" s="210">
        <v>980560.99800000002</v>
      </c>
      <c r="F455" s="210">
        <v>-94.159000000000006</v>
      </c>
      <c r="G455" s="210">
        <v>-90.751999999999995</v>
      </c>
      <c r="H455" s="210">
        <v>-4.9240000000000004</v>
      </c>
      <c r="I455" s="210">
        <v>0.02</v>
      </c>
      <c r="J455" s="210">
        <v>4.3499999999999996</v>
      </c>
      <c r="K455" s="210">
        <v>-2.9220000000000002</v>
      </c>
    </row>
    <row r="456" spans="1:11" x14ac:dyDescent="0.25">
      <c r="A456" t="s">
        <v>1187</v>
      </c>
      <c r="B456" s="211">
        <v>47.142538596308299</v>
      </c>
      <c r="C456" s="211">
        <v>-120.470879509833</v>
      </c>
      <c r="D456" s="212">
        <v>2630.5</v>
      </c>
      <c r="E456" s="210">
        <v>980557.78799999994</v>
      </c>
      <c r="F456" s="210">
        <v>-97.438000000000002</v>
      </c>
      <c r="G456" s="210">
        <v>-90.814999999999998</v>
      </c>
      <c r="H456" s="210">
        <v>-7.7210000000000001</v>
      </c>
      <c r="I456" s="210">
        <v>0.05</v>
      </c>
      <c r="J456" s="210">
        <v>7.57</v>
      </c>
      <c r="K456" s="210">
        <v>-2.8450000000000002</v>
      </c>
    </row>
    <row r="457" spans="1:11" x14ac:dyDescent="0.25">
      <c r="A457" t="s">
        <v>1188</v>
      </c>
      <c r="B457" s="211">
        <v>47.157397021698998</v>
      </c>
      <c r="C457" s="211">
        <v>-120.461594717262</v>
      </c>
      <c r="D457" s="212">
        <v>2940.6</v>
      </c>
      <c r="E457" s="210">
        <v>980542.28300000005</v>
      </c>
      <c r="F457" s="210">
        <v>-95.713999999999999</v>
      </c>
      <c r="G457" s="210">
        <v>-88.763000000000005</v>
      </c>
      <c r="H457" s="210">
        <v>4.577</v>
      </c>
      <c r="I457" s="210">
        <v>0.02</v>
      </c>
      <c r="J457" s="210">
        <v>7.98</v>
      </c>
      <c r="K457" s="210">
        <v>-0.60299999999999998</v>
      </c>
    </row>
    <row r="458" spans="1:11" x14ac:dyDescent="0.25">
      <c r="A458" t="s">
        <v>1189</v>
      </c>
      <c r="B458" s="211">
        <v>47.1763938157507</v>
      </c>
      <c r="C458" s="211">
        <v>-120.447334851577</v>
      </c>
      <c r="D458" s="212">
        <v>2993.3</v>
      </c>
      <c r="E458" s="210">
        <v>980539.59100000001</v>
      </c>
      <c r="F458" s="210">
        <v>-96.965000000000003</v>
      </c>
      <c r="G458" s="210">
        <v>-88.096999999999994</v>
      </c>
      <c r="H458" s="210">
        <v>5.1230000000000002</v>
      </c>
      <c r="I458" s="210">
        <v>0.1</v>
      </c>
      <c r="J458" s="210">
        <v>9.91</v>
      </c>
      <c r="K458" s="210">
        <v>0.26300000000000001</v>
      </c>
    </row>
    <row r="459" spans="1:11" x14ac:dyDescent="0.25">
      <c r="A459" t="s">
        <v>1190</v>
      </c>
      <c r="B459" s="211">
        <v>47.191492188948303</v>
      </c>
      <c r="C459" s="211">
        <v>-120.44329489608999</v>
      </c>
      <c r="D459" s="212">
        <v>3179.8</v>
      </c>
      <c r="E459" s="210">
        <v>980533.40500000003</v>
      </c>
      <c r="F459" s="210">
        <v>-93.344999999999999</v>
      </c>
      <c r="G459" s="210">
        <v>-86.951999999999998</v>
      </c>
      <c r="H459" s="210">
        <v>15.103</v>
      </c>
      <c r="I459" s="210">
        <v>0.08</v>
      </c>
      <c r="J459" s="210">
        <v>7.48</v>
      </c>
      <c r="K459" s="210">
        <v>1.708</v>
      </c>
    </row>
    <row r="460" spans="1:11" x14ac:dyDescent="0.25">
      <c r="A460" t="s">
        <v>1191</v>
      </c>
      <c r="B460" s="211">
        <v>47.203807208249401</v>
      </c>
      <c r="C460" s="211">
        <v>-120.44080174778099</v>
      </c>
      <c r="D460" s="212">
        <v>3378.9</v>
      </c>
      <c r="E460" s="210">
        <v>980521.56200000003</v>
      </c>
      <c r="F460" s="210">
        <v>-94.373000000000005</v>
      </c>
      <c r="G460" s="210">
        <v>-89.385999999999996</v>
      </c>
      <c r="H460" s="210">
        <v>20.867000000000001</v>
      </c>
      <c r="I460" s="210">
        <v>0.01</v>
      </c>
      <c r="J460" s="210">
        <v>6.12</v>
      </c>
      <c r="K460" s="210">
        <v>-0.496</v>
      </c>
    </row>
    <row r="461" spans="1:11" x14ac:dyDescent="0.25">
      <c r="A461" t="s">
        <v>1192</v>
      </c>
      <c r="B461" s="211">
        <v>47.2109522457962</v>
      </c>
      <c r="C461" s="211">
        <v>-120.45255660625099</v>
      </c>
      <c r="D461" s="212">
        <v>4095.1</v>
      </c>
      <c r="E461" s="210">
        <v>980479.47199999995</v>
      </c>
      <c r="F461" s="210">
        <v>-94.22</v>
      </c>
      <c r="G461" s="210">
        <v>-89.787000000000006</v>
      </c>
      <c r="H461" s="210">
        <v>45.445999999999998</v>
      </c>
      <c r="I461" s="210">
        <v>0</v>
      </c>
      <c r="J461" s="210">
        <v>5.71</v>
      </c>
      <c r="K461" s="210">
        <v>-0.55700000000000005</v>
      </c>
    </row>
    <row r="462" spans="1:11" x14ac:dyDescent="0.25">
      <c r="A462" t="s">
        <v>1193</v>
      </c>
      <c r="B462" s="211">
        <v>47.121275325722898</v>
      </c>
      <c r="C462" s="211">
        <v>-120.433711072965</v>
      </c>
      <c r="D462" s="212">
        <v>3154</v>
      </c>
      <c r="E462" s="210">
        <v>980523.83499999996</v>
      </c>
      <c r="F462" s="210">
        <v>-98.116</v>
      </c>
      <c r="G462" s="210">
        <v>-95.456999999999994</v>
      </c>
      <c r="H462" s="210">
        <v>9.4550000000000001</v>
      </c>
      <c r="I462" s="210">
        <v>0.01</v>
      </c>
      <c r="J462" s="210">
        <v>3.74</v>
      </c>
      <c r="K462" s="210">
        <v>-9.3870000000000005</v>
      </c>
    </row>
    <row r="463" spans="1:11" x14ac:dyDescent="0.25">
      <c r="A463" t="s">
        <v>1194</v>
      </c>
      <c r="B463" s="211">
        <v>47.120743687111499</v>
      </c>
      <c r="C463" s="211">
        <v>-120.447442814279</v>
      </c>
      <c r="D463" s="212">
        <v>2932.7</v>
      </c>
      <c r="E463" s="210">
        <v>980538.83</v>
      </c>
      <c r="F463" s="210">
        <v>-96.331000000000003</v>
      </c>
      <c r="G463" s="210">
        <v>-93.626999999999995</v>
      </c>
      <c r="H463" s="210">
        <v>3.69</v>
      </c>
      <c r="I463" s="210">
        <v>0.03</v>
      </c>
      <c r="J463" s="210">
        <v>3.73</v>
      </c>
      <c r="K463" s="210">
        <v>-7.1470000000000002</v>
      </c>
    </row>
    <row r="464" spans="1:11" x14ac:dyDescent="0.25">
      <c r="A464" t="s">
        <v>1195</v>
      </c>
      <c r="B464" s="211">
        <v>47.129113622935002</v>
      </c>
      <c r="C464" s="211">
        <v>-120.453261175308</v>
      </c>
      <c r="D464" s="212">
        <v>3069.6</v>
      </c>
      <c r="E464" s="210">
        <v>980531.91099999996</v>
      </c>
      <c r="F464" s="210">
        <v>-95.802000000000007</v>
      </c>
      <c r="G464" s="210">
        <v>-92.451999999999998</v>
      </c>
      <c r="H464" s="210">
        <v>8.891</v>
      </c>
      <c r="I464" s="210">
        <v>0.02</v>
      </c>
      <c r="J464" s="210">
        <v>4.41</v>
      </c>
      <c r="K464" s="210">
        <v>-5.5419999999999998</v>
      </c>
    </row>
    <row r="465" spans="1:11" x14ac:dyDescent="0.25">
      <c r="A465" t="s">
        <v>1196</v>
      </c>
      <c r="B465" s="211">
        <v>47.132663699864601</v>
      </c>
      <c r="C465" s="211">
        <v>-120.445444511738</v>
      </c>
      <c r="D465" s="212">
        <v>3486.5</v>
      </c>
      <c r="E465" s="210">
        <v>980507.38100000005</v>
      </c>
      <c r="F465" s="210">
        <v>-95.683999999999997</v>
      </c>
      <c r="G465" s="210">
        <v>-92.760999999999996</v>
      </c>
      <c r="H465" s="210">
        <v>23.228000000000002</v>
      </c>
      <c r="I465" s="210">
        <v>0.08</v>
      </c>
      <c r="J465" s="210">
        <v>4.08</v>
      </c>
      <c r="K465" s="210">
        <v>-6.0209999999999999</v>
      </c>
    </row>
    <row r="466" spans="1:11" x14ac:dyDescent="0.25">
      <c r="A466" t="s">
        <v>1197</v>
      </c>
      <c r="B466" s="211">
        <v>47.136383611994397</v>
      </c>
      <c r="C466" s="211">
        <v>-120.453899523011</v>
      </c>
      <c r="D466" s="212">
        <v>3599.7</v>
      </c>
      <c r="E466" s="210">
        <v>980501.41200000001</v>
      </c>
      <c r="F466" s="210">
        <v>-95.213999999999999</v>
      </c>
      <c r="G466" s="210">
        <v>-91.825000000000003</v>
      </c>
      <c r="H466" s="210">
        <v>27.556000000000001</v>
      </c>
      <c r="I466" s="210">
        <v>0.02</v>
      </c>
      <c r="J466" s="210">
        <v>4.57</v>
      </c>
      <c r="K466" s="210">
        <v>-4.7450000000000001</v>
      </c>
    </row>
    <row r="467" spans="1:11" x14ac:dyDescent="0.25">
      <c r="A467" t="s">
        <v>1198</v>
      </c>
      <c r="B467" s="211">
        <v>47.143208601303201</v>
      </c>
      <c r="C467" s="211">
        <v>-120.454549691466</v>
      </c>
      <c r="D467" s="212">
        <v>3870.4</v>
      </c>
      <c r="E467" s="210">
        <v>980484.90899999999</v>
      </c>
      <c r="F467" s="210">
        <v>-96.119</v>
      </c>
      <c r="G467" s="210">
        <v>-91.644000000000005</v>
      </c>
      <c r="H467" s="210">
        <v>35.886000000000003</v>
      </c>
      <c r="I467" s="210">
        <v>0.02</v>
      </c>
      <c r="J467" s="210">
        <v>5.71</v>
      </c>
      <c r="K467" s="210">
        <v>-4.3840000000000003</v>
      </c>
    </row>
    <row r="468" spans="1:11" x14ac:dyDescent="0.25">
      <c r="A468" t="s">
        <v>1199</v>
      </c>
      <c r="B468" s="211">
        <v>47.133972021273699</v>
      </c>
      <c r="C468" s="211">
        <v>-120.463004410968</v>
      </c>
      <c r="D468" s="212">
        <v>3256.1</v>
      </c>
      <c r="E468" s="210">
        <v>980522.06900000002</v>
      </c>
      <c r="F468" s="210">
        <v>-94.914000000000001</v>
      </c>
      <c r="G468" s="210">
        <v>-91.929000000000002</v>
      </c>
      <c r="H468" s="210">
        <v>16.14</v>
      </c>
      <c r="I468" s="210">
        <v>0.01</v>
      </c>
      <c r="J468" s="210">
        <v>4.09</v>
      </c>
      <c r="K468" s="210">
        <v>-4.6289999999999996</v>
      </c>
    </row>
    <row r="469" spans="1:11" x14ac:dyDescent="0.25">
      <c r="A469" t="s">
        <v>1200</v>
      </c>
      <c r="B469" s="211">
        <v>47.126446987225698</v>
      </c>
      <c r="C469" s="211">
        <v>-120.466829365127</v>
      </c>
      <c r="D469" s="212">
        <v>3006</v>
      </c>
      <c r="E469" s="210">
        <v>980535.446</v>
      </c>
      <c r="F469" s="210">
        <v>-95.84</v>
      </c>
      <c r="G469" s="210">
        <v>-93.084999999999994</v>
      </c>
      <c r="H469" s="210">
        <v>6.681</v>
      </c>
      <c r="I469" s="210">
        <v>0.03</v>
      </c>
      <c r="J469" s="210">
        <v>3.8</v>
      </c>
      <c r="K469" s="210">
        <v>-5.9050000000000002</v>
      </c>
    </row>
    <row r="470" spans="1:11" x14ac:dyDescent="0.25">
      <c r="A470" t="s">
        <v>1201</v>
      </c>
      <c r="B470" s="211">
        <v>47.116376892725597</v>
      </c>
      <c r="C470" s="211">
        <v>-120.460009436325</v>
      </c>
      <c r="D470" s="212">
        <v>2602.6999999999998</v>
      </c>
      <c r="E470" s="210">
        <v>980558.65500000003</v>
      </c>
      <c r="F470" s="210">
        <v>-95.876999999999995</v>
      </c>
      <c r="G470" s="210">
        <v>-94.085999999999999</v>
      </c>
      <c r="H470" s="210">
        <v>-7.1109999999999998</v>
      </c>
      <c r="I470" s="210">
        <v>0.02</v>
      </c>
      <c r="J470" s="210">
        <v>2.73</v>
      </c>
      <c r="K470" s="210">
        <v>-7.3559999999999999</v>
      </c>
    </row>
    <row r="471" spans="1:11" x14ac:dyDescent="0.25">
      <c r="A471" t="s">
        <v>1202</v>
      </c>
      <c r="B471" s="211">
        <v>47.120925198799597</v>
      </c>
      <c r="C471" s="211">
        <v>-120.46208276897499</v>
      </c>
      <c r="D471" s="212">
        <v>2763.7</v>
      </c>
      <c r="E471" s="210">
        <v>980550.27899999998</v>
      </c>
      <c r="F471" s="210">
        <v>-95.019000000000005</v>
      </c>
      <c r="G471" s="210">
        <v>-92.811999999999998</v>
      </c>
      <c r="H471" s="210">
        <v>-0.76100000000000001</v>
      </c>
      <c r="I471" s="210">
        <v>0.01</v>
      </c>
      <c r="J471" s="210">
        <v>3.19</v>
      </c>
      <c r="K471" s="210">
        <v>-5.8920000000000003</v>
      </c>
    </row>
    <row r="472" spans="1:11" x14ac:dyDescent="0.25">
      <c r="A472" t="s">
        <v>1203</v>
      </c>
      <c r="B472" s="211">
        <v>47.009674906588302</v>
      </c>
      <c r="C472" s="211">
        <v>-120.49926200070099</v>
      </c>
      <c r="D472" s="212">
        <v>1676.8</v>
      </c>
      <c r="E472" s="210">
        <v>980595.554</v>
      </c>
      <c r="F472" s="210">
        <v>-104.807</v>
      </c>
      <c r="G472" s="210">
        <v>-104.813</v>
      </c>
      <c r="H472" s="210">
        <v>-47.616999999999997</v>
      </c>
      <c r="I472" s="210">
        <v>0</v>
      </c>
      <c r="J472" s="210">
        <v>0.65</v>
      </c>
      <c r="K472" s="210">
        <v>-20.783000000000001</v>
      </c>
    </row>
    <row r="473" spans="1:11" x14ac:dyDescent="0.25">
      <c r="A473" t="s">
        <v>1204</v>
      </c>
      <c r="B473" s="211">
        <v>47.012529924918603</v>
      </c>
      <c r="C473" s="211">
        <v>-120.497205329273</v>
      </c>
      <c r="D473" s="212">
        <v>1694.9</v>
      </c>
      <c r="E473" s="210">
        <v>980594.77099999995</v>
      </c>
      <c r="F473" s="210">
        <v>-104.765</v>
      </c>
      <c r="G473" s="210">
        <v>-104.75700000000001</v>
      </c>
      <c r="H473" s="210">
        <v>-46.959000000000003</v>
      </c>
      <c r="I473" s="210">
        <v>0.01</v>
      </c>
      <c r="J473" s="210">
        <v>0.67</v>
      </c>
      <c r="K473" s="210">
        <v>-20.687000000000001</v>
      </c>
    </row>
    <row r="474" spans="1:11" x14ac:dyDescent="0.25">
      <c r="A474" t="s">
        <v>1205</v>
      </c>
      <c r="B474" s="211">
        <v>47.014346616822401</v>
      </c>
      <c r="C474" s="211">
        <v>-120.494885297303</v>
      </c>
      <c r="D474" s="212">
        <v>1706.9</v>
      </c>
      <c r="E474" s="210">
        <v>980594.228</v>
      </c>
      <c r="F474" s="210">
        <v>-104.75</v>
      </c>
      <c r="G474" s="210">
        <v>-104.75700000000001</v>
      </c>
      <c r="H474" s="210">
        <v>-46.533999999999999</v>
      </c>
      <c r="I474" s="210">
        <v>0</v>
      </c>
      <c r="J474" s="210">
        <v>0.66</v>
      </c>
      <c r="K474" s="210">
        <v>-20.687000000000001</v>
      </c>
    </row>
    <row r="475" spans="1:11" x14ac:dyDescent="0.25">
      <c r="A475" t="s">
        <v>1206</v>
      </c>
      <c r="B475" s="211">
        <v>47.017256624410102</v>
      </c>
      <c r="C475" s="211">
        <v>-120.493888669624</v>
      </c>
      <c r="D475" s="212">
        <v>1722.1</v>
      </c>
      <c r="E475" s="210">
        <v>980593.68</v>
      </c>
      <c r="F475" s="210">
        <v>-104.65300000000001</v>
      </c>
      <c r="G475" s="210">
        <v>-104.654</v>
      </c>
      <c r="H475" s="210">
        <v>-45.918999999999997</v>
      </c>
      <c r="I475" s="210">
        <v>0</v>
      </c>
      <c r="J475" s="210">
        <v>0.67</v>
      </c>
      <c r="K475" s="210">
        <v>-20.524000000000001</v>
      </c>
    </row>
    <row r="476" spans="1:11" x14ac:dyDescent="0.25">
      <c r="A476" t="s">
        <v>1207</v>
      </c>
      <c r="B476" s="211">
        <v>47.0218565111823</v>
      </c>
      <c r="C476" s="211">
        <v>-120.487890414858</v>
      </c>
      <c r="D476" s="212">
        <v>1746.7</v>
      </c>
      <c r="E476" s="210">
        <v>980592.70700000005</v>
      </c>
      <c r="F476" s="210">
        <v>-104.565</v>
      </c>
      <c r="G476" s="210">
        <v>-104.55500000000001</v>
      </c>
      <c r="H476" s="210">
        <v>-44.991</v>
      </c>
      <c r="I476" s="210">
        <v>0.01</v>
      </c>
      <c r="J476" s="210">
        <v>0.69</v>
      </c>
      <c r="K476" s="210">
        <v>-20.425000000000001</v>
      </c>
    </row>
    <row r="477" spans="1:11" x14ac:dyDescent="0.25">
      <c r="A477" t="s">
        <v>1208</v>
      </c>
      <c r="B477" s="211">
        <v>47.0218899118425</v>
      </c>
      <c r="C477" s="211">
        <v>-120.48189040125</v>
      </c>
      <c r="D477" s="212">
        <v>1758.2</v>
      </c>
      <c r="E477" s="210">
        <v>980592.37600000005</v>
      </c>
      <c r="F477" s="210">
        <v>-104.209</v>
      </c>
      <c r="G477" s="210">
        <v>-104.212</v>
      </c>
      <c r="H477" s="210">
        <v>-44.241999999999997</v>
      </c>
      <c r="I477" s="210">
        <v>0</v>
      </c>
      <c r="J477" s="210">
        <v>0.68</v>
      </c>
      <c r="K477" s="210">
        <v>-20.251999999999999</v>
      </c>
    </row>
    <row r="478" spans="1:11" x14ac:dyDescent="0.25">
      <c r="A478" t="s">
        <v>1209</v>
      </c>
      <c r="B478" s="211">
        <v>47.025208306599602</v>
      </c>
      <c r="C478" s="211">
        <v>-120.49201878419299</v>
      </c>
      <c r="D478" s="212">
        <v>1756.3</v>
      </c>
      <c r="E478" s="210">
        <v>980592.39800000004</v>
      </c>
      <c r="F478" s="210">
        <v>-104.605</v>
      </c>
      <c r="G478" s="210">
        <v>-104.58799999999999</v>
      </c>
      <c r="H478" s="210">
        <v>-44.706000000000003</v>
      </c>
      <c r="I478" s="210">
        <v>0</v>
      </c>
      <c r="J478" s="210">
        <v>0.7</v>
      </c>
      <c r="K478" s="210">
        <v>-20.238</v>
      </c>
    </row>
    <row r="479" spans="1:11" x14ac:dyDescent="0.25">
      <c r="A479" t="s">
        <v>1210</v>
      </c>
      <c r="B479" s="211">
        <v>47.025228228528697</v>
      </c>
      <c r="C479" s="211">
        <v>-120.466118648825</v>
      </c>
      <c r="D479" s="212">
        <v>1772.9</v>
      </c>
      <c r="E479" s="210">
        <v>980592.32</v>
      </c>
      <c r="F479" s="210">
        <v>-103.69199999999999</v>
      </c>
      <c r="G479" s="210">
        <v>-103.68</v>
      </c>
      <c r="H479" s="210">
        <v>-43.228000000000002</v>
      </c>
      <c r="I479" s="210">
        <v>0</v>
      </c>
      <c r="J479" s="210">
        <v>0.7</v>
      </c>
      <c r="K479" s="210">
        <v>-20.05</v>
      </c>
    </row>
    <row r="480" spans="1:11" x14ac:dyDescent="0.25">
      <c r="A480" t="s">
        <v>1211</v>
      </c>
      <c r="B480" s="211">
        <v>47.0297117228384</v>
      </c>
      <c r="C480" s="211">
        <v>-120.466313751771</v>
      </c>
      <c r="D480" s="212">
        <v>1794</v>
      </c>
      <c r="E480" s="210">
        <v>980591.68599999999</v>
      </c>
      <c r="F480" s="210">
        <v>-103.465</v>
      </c>
      <c r="G480" s="210">
        <v>-103.43</v>
      </c>
      <c r="H480" s="210">
        <v>-42.28</v>
      </c>
      <c r="I480" s="210">
        <v>0</v>
      </c>
      <c r="J480" s="210">
        <v>0.73</v>
      </c>
      <c r="K480" s="210">
        <v>-19.61</v>
      </c>
    </row>
    <row r="481" spans="1:11" x14ac:dyDescent="0.25">
      <c r="A481" t="s">
        <v>1212</v>
      </c>
      <c r="B481" s="211">
        <v>47.033423280080697</v>
      </c>
      <c r="C481" s="211">
        <v>-120.47716216545</v>
      </c>
      <c r="D481" s="212">
        <v>1813.7</v>
      </c>
      <c r="E481" s="210">
        <v>980590.74399999995</v>
      </c>
      <c r="F481" s="210">
        <v>-103.562</v>
      </c>
      <c r="G481" s="210">
        <v>-103.523</v>
      </c>
      <c r="H481" s="210">
        <v>-41.704000000000001</v>
      </c>
      <c r="I481" s="210">
        <v>0</v>
      </c>
      <c r="J481" s="210">
        <v>0.74</v>
      </c>
      <c r="K481" s="210">
        <v>-19.273</v>
      </c>
    </row>
    <row r="482" spans="1:11" x14ac:dyDescent="0.25">
      <c r="A482" t="s">
        <v>1213</v>
      </c>
      <c r="B482" s="211">
        <v>47.029428415828903</v>
      </c>
      <c r="C482" s="211">
        <v>-120.480873693071</v>
      </c>
      <c r="D482" s="212">
        <v>1790.7</v>
      </c>
      <c r="E482" s="210">
        <v>980591.25399999996</v>
      </c>
      <c r="F482" s="210">
        <v>-104.068</v>
      </c>
      <c r="G482" s="210">
        <v>-104.042</v>
      </c>
      <c r="H482" s="210">
        <v>-42.994999999999997</v>
      </c>
      <c r="I482" s="210">
        <v>0</v>
      </c>
      <c r="J482" s="210">
        <v>0.72</v>
      </c>
      <c r="K482" s="210">
        <v>-19.841999999999999</v>
      </c>
    </row>
    <row r="483" spans="1:11" x14ac:dyDescent="0.25">
      <c r="A483" t="s">
        <v>1214</v>
      </c>
      <c r="B483" s="211">
        <v>47.040548439929204</v>
      </c>
      <c r="C483" s="211">
        <v>-120.477593832913</v>
      </c>
      <c r="D483" s="212">
        <v>1854.4</v>
      </c>
      <c r="E483" s="210">
        <v>980589.37300000002</v>
      </c>
      <c r="F483" s="210">
        <v>-103.134</v>
      </c>
      <c r="G483" s="210">
        <v>-103.059</v>
      </c>
      <c r="H483" s="210">
        <v>-39.887</v>
      </c>
      <c r="I483" s="210">
        <v>0</v>
      </c>
      <c r="J483" s="210">
        <v>0.79</v>
      </c>
      <c r="K483" s="210">
        <v>-18.539000000000001</v>
      </c>
    </row>
    <row r="484" spans="1:11" x14ac:dyDescent="0.25">
      <c r="A484" t="s">
        <v>1215</v>
      </c>
      <c r="B484" s="211">
        <v>47.0367466336007</v>
      </c>
      <c r="C484" s="211">
        <v>-120.474568827661</v>
      </c>
      <c r="D484" s="212">
        <v>1834.6</v>
      </c>
      <c r="E484" s="210">
        <v>980590.09100000001</v>
      </c>
      <c r="F484" s="210">
        <v>-103.26</v>
      </c>
      <c r="G484" s="210">
        <v>-103.209</v>
      </c>
      <c r="H484" s="210">
        <v>-40.689</v>
      </c>
      <c r="I484" s="210">
        <v>0</v>
      </c>
      <c r="J484" s="210">
        <v>0.76</v>
      </c>
      <c r="K484" s="210">
        <v>-18.899000000000001</v>
      </c>
    </row>
    <row r="485" spans="1:11" x14ac:dyDescent="0.25">
      <c r="A485" t="s">
        <v>1216</v>
      </c>
      <c r="B485" s="211">
        <v>47.039493364927097</v>
      </c>
      <c r="C485" s="211">
        <v>-120.468285523975</v>
      </c>
      <c r="D485" s="212">
        <v>1853</v>
      </c>
      <c r="E485" s="210">
        <v>980589.58</v>
      </c>
      <c r="F485" s="210">
        <v>-102.919</v>
      </c>
      <c r="G485" s="210">
        <v>-102.843</v>
      </c>
      <c r="H485" s="210">
        <v>-39.72</v>
      </c>
      <c r="I485" s="210">
        <v>0</v>
      </c>
      <c r="J485" s="210">
        <v>0.79</v>
      </c>
      <c r="K485" s="210">
        <v>-18.613</v>
      </c>
    </row>
    <row r="486" spans="1:11" x14ac:dyDescent="0.25">
      <c r="A486" t="s">
        <v>1217</v>
      </c>
      <c r="B486" s="211">
        <v>47.042318359776701</v>
      </c>
      <c r="C486" s="211">
        <v>-120.468570593872</v>
      </c>
      <c r="D486" s="212">
        <v>1867.4</v>
      </c>
      <c r="E486" s="210">
        <v>980589.19700000004</v>
      </c>
      <c r="F486" s="210">
        <v>-102.69199999999999</v>
      </c>
      <c r="G486" s="210">
        <v>-102.59</v>
      </c>
      <c r="H486" s="210">
        <v>-39.000999999999998</v>
      </c>
      <c r="I486" s="210">
        <v>0.01</v>
      </c>
      <c r="J486" s="210">
        <v>0.82</v>
      </c>
      <c r="K486" s="210">
        <v>-18.25</v>
      </c>
    </row>
    <row r="487" spans="1:11" x14ac:dyDescent="0.25">
      <c r="A487" t="s">
        <v>1218</v>
      </c>
      <c r="B487" s="211">
        <v>47.044501701048297</v>
      </c>
      <c r="C487" s="211">
        <v>-120.467283941575</v>
      </c>
      <c r="D487" s="212">
        <v>1882.2</v>
      </c>
      <c r="E487" s="210">
        <v>980588.78200000001</v>
      </c>
      <c r="F487" s="210">
        <v>-102.417</v>
      </c>
      <c r="G487" s="210">
        <v>-102.31100000000001</v>
      </c>
      <c r="H487" s="210">
        <v>-38.222000000000001</v>
      </c>
      <c r="I487" s="210">
        <v>0</v>
      </c>
      <c r="J487" s="210">
        <v>0.83</v>
      </c>
      <c r="K487" s="210">
        <v>-17.920999999999999</v>
      </c>
    </row>
    <row r="488" spans="1:11" x14ac:dyDescent="0.25">
      <c r="A488" t="s">
        <v>1219</v>
      </c>
      <c r="B488" s="211">
        <v>47.047178371574702</v>
      </c>
      <c r="C488" s="211">
        <v>-120.467022151465</v>
      </c>
      <c r="D488" s="212">
        <v>1898.9</v>
      </c>
      <c r="E488" s="210">
        <v>980588.47699999996</v>
      </c>
      <c r="F488" s="210">
        <v>-101.964</v>
      </c>
      <c r="G488" s="210">
        <v>-101.843</v>
      </c>
      <c r="H488" s="210">
        <v>-37.198999999999998</v>
      </c>
      <c r="I488" s="210">
        <v>0</v>
      </c>
      <c r="J488" s="210">
        <v>0.85</v>
      </c>
      <c r="K488" s="210">
        <v>-17.373000000000001</v>
      </c>
    </row>
    <row r="489" spans="1:11" x14ac:dyDescent="0.25">
      <c r="A489" t="s">
        <v>1220</v>
      </c>
      <c r="B489" s="211">
        <v>47.049761738428103</v>
      </c>
      <c r="C489" s="211">
        <v>-120.463177259182</v>
      </c>
      <c r="D489" s="212">
        <v>1911.4</v>
      </c>
      <c r="E489" s="210">
        <v>980588.63600000006</v>
      </c>
      <c r="F489" s="210">
        <v>-101.292</v>
      </c>
      <c r="G489" s="210">
        <v>-101.145</v>
      </c>
      <c r="H489" s="210">
        <v>-36.101999999999997</v>
      </c>
      <c r="I489" s="210">
        <v>0</v>
      </c>
      <c r="J489" s="210">
        <v>0.88</v>
      </c>
      <c r="K489" s="210">
        <v>-16.675000000000001</v>
      </c>
    </row>
    <row r="490" spans="1:11" x14ac:dyDescent="0.25">
      <c r="A490" t="s">
        <v>1221</v>
      </c>
      <c r="B490" s="211">
        <v>47.0542233635638</v>
      </c>
      <c r="C490" s="211">
        <v>-120.467268981587</v>
      </c>
      <c r="D490" s="212">
        <v>1942</v>
      </c>
      <c r="E490" s="210">
        <v>980587.16500000004</v>
      </c>
      <c r="F490" s="210">
        <v>-101.333</v>
      </c>
      <c r="G490" s="210">
        <v>-101.15600000000001</v>
      </c>
      <c r="H490" s="210">
        <v>-35.1</v>
      </c>
      <c r="I490" s="210">
        <v>0.01</v>
      </c>
      <c r="J490" s="210">
        <v>0.92</v>
      </c>
      <c r="K490" s="210">
        <v>-16.425999999999998</v>
      </c>
    </row>
    <row r="491" spans="1:11" x14ac:dyDescent="0.25">
      <c r="A491" t="s">
        <v>1222</v>
      </c>
      <c r="B491" s="211">
        <v>47.063120190057298</v>
      </c>
      <c r="C491" s="211">
        <v>-120.45112234771599</v>
      </c>
      <c r="D491" s="212">
        <v>1988.8</v>
      </c>
      <c r="E491" s="210">
        <v>980588.8</v>
      </c>
      <c r="F491" s="210">
        <v>-97.697000000000003</v>
      </c>
      <c r="G491" s="210">
        <v>-97.403999999999996</v>
      </c>
      <c r="H491" s="210">
        <v>-29.867000000000001</v>
      </c>
      <c r="I491" s="210">
        <v>0</v>
      </c>
      <c r="J491" s="210">
        <v>1.05</v>
      </c>
      <c r="K491" s="210">
        <v>-12.784000000000001</v>
      </c>
    </row>
    <row r="492" spans="1:11" x14ac:dyDescent="0.25">
      <c r="A492" t="s">
        <v>1223</v>
      </c>
      <c r="B492" s="211">
        <v>47.061265191664297</v>
      </c>
      <c r="C492" s="211">
        <v>-120.451102306929</v>
      </c>
      <c r="D492" s="212">
        <v>1976.4</v>
      </c>
      <c r="E492" s="210">
        <v>980589.26899999997</v>
      </c>
      <c r="F492" s="210">
        <v>-97.805999999999997</v>
      </c>
      <c r="G492" s="210">
        <v>-97.528999999999996</v>
      </c>
      <c r="H492" s="210">
        <v>-30.4</v>
      </c>
      <c r="I492" s="210">
        <v>0</v>
      </c>
      <c r="J492" s="210">
        <v>1.03</v>
      </c>
      <c r="K492" s="210">
        <v>-12.968999999999999</v>
      </c>
    </row>
    <row r="493" spans="1:11" x14ac:dyDescent="0.25">
      <c r="A493" t="s">
        <v>1224</v>
      </c>
      <c r="B493" s="211">
        <v>47.059431674318198</v>
      </c>
      <c r="C493" s="211">
        <v>-120.452955654227</v>
      </c>
      <c r="D493" s="212">
        <v>1968.3</v>
      </c>
      <c r="E493" s="210">
        <v>980589.06700000004</v>
      </c>
      <c r="F493" s="210">
        <v>-98.323999999999998</v>
      </c>
      <c r="G493" s="210">
        <v>-98.064999999999998</v>
      </c>
      <c r="H493" s="210">
        <v>-31.192</v>
      </c>
      <c r="I493" s="210">
        <v>0.01</v>
      </c>
      <c r="J493" s="210">
        <v>1.01</v>
      </c>
      <c r="K493" s="210">
        <v>-13.535</v>
      </c>
    </row>
    <row r="494" spans="1:11" x14ac:dyDescent="0.25">
      <c r="A494" t="s">
        <v>1225</v>
      </c>
      <c r="B494" s="211">
        <v>47.059345133055402</v>
      </c>
      <c r="C494" s="211">
        <v>-120.457042448037</v>
      </c>
      <c r="D494" s="212">
        <v>1970.5</v>
      </c>
      <c r="E494" s="210">
        <v>980588.23499999999</v>
      </c>
      <c r="F494" s="210">
        <v>-99.016000000000005</v>
      </c>
      <c r="G494" s="210">
        <v>-98.768000000000001</v>
      </c>
      <c r="H494" s="210">
        <v>-31.81</v>
      </c>
      <c r="I494" s="210">
        <v>0.01</v>
      </c>
      <c r="J494" s="210">
        <v>1</v>
      </c>
      <c r="K494" s="210">
        <v>-14.128</v>
      </c>
    </row>
    <row r="495" spans="1:11" x14ac:dyDescent="0.25">
      <c r="A495" t="s">
        <v>1226</v>
      </c>
      <c r="B495" s="211">
        <v>47.059156731739201</v>
      </c>
      <c r="C495" s="211">
        <v>-120.463119130827</v>
      </c>
      <c r="D495" s="212">
        <v>1972.4</v>
      </c>
      <c r="E495" s="210">
        <v>980587.11399999994</v>
      </c>
      <c r="F495" s="210">
        <v>-100.01</v>
      </c>
      <c r="G495" s="210">
        <v>-99.781999999999996</v>
      </c>
      <c r="H495" s="210">
        <v>-32.741</v>
      </c>
      <c r="I495" s="210">
        <v>0.01</v>
      </c>
      <c r="J495" s="210">
        <v>0.98</v>
      </c>
      <c r="K495" s="210">
        <v>-14.981999999999999</v>
      </c>
    </row>
    <row r="496" spans="1:11" x14ac:dyDescent="0.25">
      <c r="A496" t="s">
        <v>1227</v>
      </c>
      <c r="B496" s="211">
        <v>47.054388361568201</v>
      </c>
      <c r="C496" s="211">
        <v>-120.434815657146</v>
      </c>
      <c r="D496" s="212">
        <v>1952.2</v>
      </c>
      <c r="E496" s="210">
        <v>980590.245</v>
      </c>
      <c r="F496" s="210">
        <v>-97.653000000000006</v>
      </c>
      <c r="G496" s="210">
        <v>-97.388999999999996</v>
      </c>
      <c r="H496" s="210">
        <v>-31.07</v>
      </c>
      <c r="I496" s="210">
        <v>0.01</v>
      </c>
      <c r="J496" s="210">
        <v>1.01</v>
      </c>
      <c r="K496" s="210">
        <v>-13.539</v>
      </c>
    </row>
    <row r="497" spans="1:11" x14ac:dyDescent="0.25">
      <c r="A497" t="s">
        <v>1228</v>
      </c>
      <c r="B497" s="211">
        <v>47.063431857514303</v>
      </c>
      <c r="C497" s="211">
        <v>-120.434535844259</v>
      </c>
      <c r="D497" s="212">
        <v>1984.8</v>
      </c>
      <c r="E497" s="210">
        <v>980590.56700000004</v>
      </c>
      <c r="F497" s="210">
        <v>-96.197000000000003</v>
      </c>
      <c r="G497" s="210">
        <v>-95.804000000000002</v>
      </c>
      <c r="H497" s="210">
        <v>-28.504000000000001</v>
      </c>
      <c r="I497" s="210">
        <v>0.02</v>
      </c>
      <c r="J497" s="210">
        <v>1.1499999999999999</v>
      </c>
      <c r="K497" s="210">
        <v>-11.634</v>
      </c>
    </row>
    <row r="498" spans="1:11" x14ac:dyDescent="0.25">
      <c r="A498" t="s">
        <v>1229</v>
      </c>
      <c r="B498" s="211">
        <v>47.067466852273697</v>
      </c>
      <c r="C498" s="211">
        <v>-120.434755768381</v>
      </c>
      <c r="D498" s="212">
        <v>2005.8</v>
      </c>
      <c r="E498" s="210">
        <v>980589.32499999995</v>
      </c>
      <c r="F498" s="210">
        <v>-96.543000000000006</v>
      </c>
      <c r="G498" s="210">
        <v>-96.105999999999995</v>
      </c>
      <c r="H498" s="210">
        <v>-28.131</v>
      </c>
      <c r="I498" s="210">
        <v>0</v>
      </c>
      <c r="J498" s="210">
        <v>1.2</v>
      </c>
      <c r="K498" s="210">
        <v>-11.776</v>
      </c>
    </row>
    <row r="499" spans="1:11" x14ac:dyDescent="0.25">
      <c r="A499" t="s">
        <v>1230</v>
      </c>
      <c r="B499" s="211">
        <v>47.070851850558398</v>
      </c>
      <c r="C499" s="211">
        <v>-120.43467750927201</v>
      </c>
      <c r="D499" s="212">
        <v>2028</v>
      </c>
      <c r="E499" s="210">
        <v>980588.30900000001</v>
      </c>
      <c r="F499" s="210">
        <v>-96.54</v>
      </c>
      <c r="G499" s="210">
        <v>-96.039000000000001</v>
      </c>
      <c r="H499" s="210">
        <v>-27.373999999999999</v>
      </c>
      <c r="I499" s="210">
        <v>0</v>
      </c>
      <c r="J499" s="210">
        <v>1.27</v>
      </c>
      <c r="K499" s="210">
        <v>-11.589</v>
      </c>
    </row>
    <row r="500" spans="1:11" x14ac:dyDescent="0.25">
      <c r="A500" t="s">
        <v>1231</v>
      </c>
      <c r="B500" s="211">
        <v>47.074463505265001</v>
      </c>
      <c r="C500" s="211">
        <v>-120.434939095543</v>
      </c>
      <c r="D500" s="212">
        <v>2044.3</v>
      </c>
      <c r="E500" s="210">
        <v>980587.83799999999</v>
      </c>
      <c r="F500" s="210">
        <v>-96.355999999999995</v>
      </c>
      <c r="G500" s="210">
        <v>-95.771000000000001</v>
      </c>
      <c r="H500" s="210">
        <v>-26.632000000000001</v>
      </c>
      <c r="I500" s="210">
        <v>0.01</v>
      </c>
      <c r="J500" s="210">
        <v>1.36</v>
      </c>
      <c r="K500" s="210">
        <v>-11.191000000000001</v>
      </c>
    </row>
    <row r="501" spans="1:11" x14ac:dyDescent="0.25">
      <c r="A501" t="s">
        <v>1232</v>
      </c>
      <c r="B501" s="211">
        <v>47.074963433365397</v>
      </c>
      <c r="C501" s="211">
        <v>-120.442014154061</v>
      </c>
      <c r="D501" s="212">
        <v>2065.4</v>
      </c>
      <c r="E501" s="210">
        <v>980586.91</v>
      </c>
      <c r="F501" s="210">
        <v>-96.066999999999993</v>
      </c>
      <c r="G501" s="210">
        <v>-95.528000000000006</v>
      </c>
      <c r="H501" s="210">
        <v>-25.623999999999999</v>
      </c>
      <c r="I501" s="210">
        <v>0.02</v>
      </c>
      <c r="J501" s="210">
        <v>1.32</v>
      </c>
      <c r="K501" s="210">
        <v>-10.738</v>
      </c>
    </row>
    <row r="502" spans="1:11" x14ac:dyDescent="0.25">
      <c r="A502" t="s">
        <v>1233</v>
      </c>
      <c r="B502" s="211">
        <v>47.073993346058302</v>
      </c>
      <c r="C502" s="211">
        <v>-120.450717570807</v>
      </c>
      <c r="D502" s="212">
        <v>2065.5</v>
      </c>
      <c r="E502" s="210">
        <v>980587.07799999998</v>
      </c>
      <c r="F502" s="210">
        <v>-95.805999999999997</v>
      </c>
      <c r="G502" s="210">
        <v>-95.346999999999994</v>
      </c>
      <c r="H502" s="210">
        <v>-25.36</v>
      </c>
      <c r="I502" s="210">
        <v>0.02</v>
      </c>
      <c r="J502" s="210">
        <v>1.24</v>
      </c>
      <c r="K502" s="210">
        <v>-10.356999999999999</v>
      </c>
    </row>
    <row r="503" spans="1:11" x14ac:dyDescent="0.25">
      <c r="A503" t="s">
        <v>1234</v>
      </c>
      <c r="B503" s="211">
        <v>47.072903480920097</v>
      </c>
      <c r="C503" s="211">
        <v>-120.454270816498</v>
      </c>
      <c r="D503" s="212">
        <v>2065.8000000000002</v>
      </c>
      <c r="E503" s="210">
        <v>980586.36899999995</v>
      </c>
      <c r="F503" s="210">
        <v>-96.399000000000001</v>
      </c>
      <c r="G503" s="210">
        <v>-95.98</v>
      </c>
      <c r="H503" s="210">
        <v>-25.943000000000001</v>
      </c>
      <c r="I503" s="210">
        <v>0.02</v>
      </c>
      <c r="J503" s="210">
        <v>1.2</v>
      </c>
      <c r="K503" s="210">
        <v>-10.93</v>
      </c>
    </row>
    <row r="504" spans="1:11" x14ac:dyDescent="0.25">
      <c r="A504" t="s">
        <v>1235</v>
      </c>
      <c r="B504" s="211">
        <v>47.049076766031597</v>
      </c>
      <c r="C504" s="211">
        <v>-120.444675675463</v>
      </c>
      <c r="D504" s="212">
        <v>1895.9</v>
      </c>
      <c r="E504" s="210">
        <v>980590.88100000005</v>
      </c>
      <c r="F504" s="210">
        <v>-99.912000000000006</v>
      </c>
      <c r="G504" s="210">
        <v>-99.72</v>
      </c>
      <c r="H504" s="210">
        <v>-35.25</v>
      </c>
      <c r="I504" s="210">
        <v>0</v>
      </c>
      <c r="J504" s="210">
        <v>0.92</v>
      </c>
      <c r="K504" s="210">
        <v>-15.78</v>
      </c>
    </row>
    <row r="505" spans="1:11" x14ac:dyDescent="0.25">
      <c r="A505" t="s">
        <v>1236</v>
      </c>
      <c r="B505" s="211">
        <v>47.097158515090399</v>
      </c>
      <c r="C505" s="211">
        <v>-120.41655602148801</v>
      </c>
      <c r="D505" s="212">
        <v>2671.3</v>
      </c>
      <c r="E505" s="210">
        <v>980549.61199999996</v>
      </c>
      <c r="F505" s="210">
        <v>-99.073999999999998</v>
      </c>
      <c r="G505" s="210">
        <v>-97.281000000000006</v>
      </c>
      <c r="H505" s="210">
        <v>-7.9660000000000002</v>
      </c>
      <c r="I505" s="210">
        <v>0.12</v>
      </c>
      <c r="J505" s="210">
        <v>2.75</v>
      </c>
      <c r="K505" s="210">
        <v>-12.461</v>
      </c>
    </row>
    <row r="506" spans="1:11" x14ac:dyDescent="0.25">
      <c r="A506" t="s">
        <v>1237</v>
      </c>
      <c r="B506" s="211">
        <v>47.095240158053997</v>
      </c>
      <c r="C506" s="211">
        <v>-120.418371035787</v>
      </c>
      <c r="D506" s="212">
        <v>2562.9</v>
      </c>
      <c r="E506" s="210">
        <v>980556.80500000005</v>
      </c>
      <c r="F506" s="210">
        <v>-98.197999999999993</v>
      </c>
      <c r="G506" s="210">
        <v>-96.635999999999996</v>
      </c>
      <c r="H506" s="210">
        <v>-10.786</v>
      </c>
      <c r="I506" s="210">
        <v>0.01</v>
      </c>
      <c r="J506" s="210">
        <v>2.4900000000000002</v>
      </c>
      <c r="K506" s="210">
        <v>-11.816000000000001</v>
      </c>
    </row>
    <row r="507" spans="1:11" x14ac:dyDescent="0.25">
      <c r="A507" t="s">
        <v>1238</v>
      </c>
      <c r="B507" s="211">
        <v>47.093256811979899</v>
      </c>
      <c r="C507" s="211">
        <v>-120.42009604590601</v>
      </c>
      <c r="D507" s="212">
        <v>2447.9</v>
      </c>
      <c r="E507" s="210">
        <v>980564.11699999997</v>
      </c>
      <c r="F507" s="210">
        <v>-97.6</v>
      </c>
      <c r="G507" s="210">
        <v>-96.126000000000005</v>
      </c>
      <c r="H507" s="210">
        <v>-14.112</v>
      </c>
      <c r="I507" s="210">
        <v>0.02</v>
      </c>
      <c r="J507" s="210">
        <v>2.37</v>
      </c>
      <c r="K507" s="210">
        <v>-11.305999999999999</v>
      </c>
    </row>
    <row r="508" spans="1:11" x14ac:dyDescent="0.25">
      <c r="A508" t="s">
        <v>1239</v>
      </c>
      <c r="B508" s="211">
        <v>47.099005193076003</v>
      </c>
      <c r="C508" s="211">
        <v>-120.414652662913</v>
      </c>
      <c r="D508" s="212">
        <v>2831.1</v>
      </c>
      <c r="E508" s="210">
        <v>980539.451</v>
      </c>
      <c r="F508" s="210">
        <v>-99.832999999999998</v>
      </c>
      <c r="G508" s="210">
        <v>-97.994</v>
      </c>
      <c r="H508" s="210">
        <v>-3.278</v>
      </c>
      <c r="I508" s="210">
        <v>0</v>
      </c>
      <c r="J508" s="210">
        <v>2.84</v>
      </c>
      <c r="K508" s="210">
        <v>-13.194000000000001</v>
      </c>
    </row>
    <row r="509" spans="1:11" x14ac:dyDescent="0.25">
      <c r="A509" t="s">
        <v>1240</v>
      </c>
      <c r="B509" s="211">
        <v>47.100991880062701</v>
      </c>
      <c r="C509" s="211">
        <v>-120.41283949015001</v>
      </c>
      <c r="D509" s="212">
        <v>2905.6</v>
      </c>
      <c r="E509" s="210">
        <v>980534.88500000001</v>
      </c>
      <c r="F509" s="210">
        <v>-100.114</v>
      </c>
      <c r="G509" s="210">
        <v>-98.332999999999998</v>
      </c>
      <c r="H509" s="210">
        <v>-1.016</v>
      </c>
      <c r="I509" s="210">
        <v>0</v>
      </c>
      <c r="J509" s="210">
        <v>2.8</v>
      </c>
      <c r="K509" s="210">
        <v>-13.523</v>
      </c>
    </row>
    <row r="510" spans="1:11" x14ac:dyDescent="0.25">
      <c r="A510" t="s">
        <v>1241</v>
      </c>
      <c r="B510" s="211">
        <v>47.102881896957399</v>
      </c>
      <c r="C510" s="211">
        <v>-120.411042635793</v>
      </c>
      <c r="D510" s="212">
        <v>2922.3</v>
      </c>
      <c r="E510" s="210">
        <v>980533.86699999997</v>
      </c>
      <c r="F510" s="210">
        <v>-100.304</v>
      </c>
      <c r="G510" s="210">
        <v>-98.488</v>
      </c>
      <c r="H510" s="210">
        <v>-0.63800000000000001</v>
      </c>
      <c r="I510" s="210">
        <v>0.14000000000000001</v>
      </c>
      <c r="J510" s="210">
        <v>2.84</v>
      </c>
      <c r="K510" s="210">
        <v>-13.678000000000001</v>
      </c>
    </row>
    <row r="511" spans="1:11" x14ac:dyDescent="0.25">
      <c r="A511" t="s">
        <v>1242</v>
      </c>
      <c r="B511" s="211">
        <v>47.1046752433138</v>
      </c>
      <c r="C511" s="211">
        <v>-120.40930612119701</v>
      </c>
      <c r="D511" s="212">
        <v>3047.4</v>
      </c>
      <c r="E511" s="210">
        <v>980526.74</v>
      </c>
      <c r="F511" s="210">
        <v>-100.09699999999999</v>
      </c>
      <c r="G511" s="210">
        <v>-98.171999999999997</v>
      </c>
      <c r="H511" s="210">
        <v>3.839</v>
      </c>
      <c r="I511" s="210">
        <v>0</v>
      </c>
      <c r="J511" s="210">
        <v>2.98</v>
      </c>
      <c r="K511" s="210">
        <v>-13.362</v>
      </c>
    </row>
    <row r="512" spans="1:11" x14ac:dyDescent="0.25">
      <c r="A512" t="s">
        <v>1243</v>
      </c>
      <c r="B512" s="211">
        <v>47.106628601274302</v>
      </c>
      <c r="C512" s="211">
        <v>-120.40740110487999</v>
      </c>
      <c r="D512" s="212">
        <v>3034.1</v>
      </c>
      <c r="E512" s="210">
        <v>980527.73400000005</v>
      </c>
      <c r="F512" s="210">
        <v>-100.07899999999999</v>
      </c>
      <c r="G512" s="210">
        <v>-98.25</v>
      </c>
      <c r="H512" s="210">
        <v>3.4020000000000001</v>
      </c>
      <c r="I512" s="210">
        <v>0.01</v>
      </c>
      <c r="J512" s="210">
        <v>2.88</v>
      </c>
      <c r="K512" s="210">
        <v>-13.43</v>
      </c>
    </row>
    <row r="513" spans="1:11" x14ac:dyDescent="0.25">
      <c r="A513" t="s">
        <v>1244</v>
      </c>
      <c r="B513" s="211">
        <v>47.108683620557201</v>
      </c>
      <c r="C513" s="211">
        <v>-120.405359426557</v>
      </c>
      <c r="D513" s="212">
        <v>3034.2</v>
      </c>
      <c r="E513" s="210">
        <v>980527.84</v>
      </c>
      <c r="F513" s="210">
        <v>-100.151</v>
      </c>
      <c r="G513" s="210">
        <v>-98.212000000000003</v>
      </c>
      <c r="H513" s="210">
        <v>3.3340000000000001</v>
      </c>
      <c r="I513" s="210">
        <v>0.01</v>
      </c>
      <c r="J513" s="210">
        <v>2.99</v>
      </c>
      <c r="K513" s="210">
        <v>-13.372</v>
      </c>
    </row>
    <row r="514" spans="1:11" x14ac:dyDescent="0.25">
      <c r="A514" t="s">
        <v>1245</v>
      </c>
      <c r="B514" s="211">
        <v>47.110681796179797</v>
      </c>
      <c r="C514" s="211">
        <v>-120.40368441829401</v>
      </c>
      <c r="D514" s="212">
        <v>3072.7</v>
      </c>
      <c r="E514" s="210">
        <v>980525.66500000004</v>
      </c>
      <c r="F514" s="210">
        <v>-100.197</v>
      </c>
      <c r="G514" s="210">
        <v>-98.087999999999994</v>
      </c>
      <c r="H514" s="210">
        <v>4.6029999999999998</v>
      </c>
      <c r="I514" s="210">
        <v>0.02</v>
      </c>
      <c r="J514" s="210">
        <v>3.17</v>
      </c>
      <c r="K514" s="210">
        <v>-13.238</v>
      </c>
    </row>
    <row r="515" spans="1:11" x14ac:dyDescent="0.25">
      <c r="A515" t="s">
        <v>1246</v>
      </c>
      <c r="B515" s="211">
        <v>47.112166814601501</v>
      </c>
      <c r="C515" s="211">
        <v>-120.401766221412</v>
      </c>
      <c r="D515" s="212">
        <v>3037.9</v>
      </c>
      <c r="E515" s="210">
        <v>980527.81099999999</v>
      </c>
      <c r="F515" s="210">
        <v>-100.274</v>
      </c>
      <c r="G515" s="210">
        <v>-98.116</v>
      </c>
      <c r="H515" s="210">
        <v>3.3359999999999999</v>
      </c>
      <c r="I515" s="210">
        <v>0.02</v>
      </c>
      <c r="J515" s="210">
        <v>3.21</v>
      </c>
      <c r="K515" s="210">
        <v>-13.256</v>
      </c>
    </row>
    <row r="516" spans="1:11" x14ac:dyDescent="0.25">
      <c r="A516" t="s">
        <v>1247</v>
      </c>
      <c r="B516" s="211">
        <v>47.114048499976803</v>
      </c>
      <c r="C516" s="211">
        <v>-120.400124541648</v>
      </c>
      <c r="D516" s="212">
        <v>3053.9</v>
      </c>
      <c r="E516" s="210">
        <v>980526.73400000005</v>
      </c>
      <c r="F516" s="210">
        <v>-100.562</v>
      </c>
      <c r="G516" s="210">
        <v>-98.138000000000005</v>
      </c>
      <c r="H516" s="210">
        <v>3.5939999999999999</v>
      </c>
      <c r="I516" s="210">
        <v>0.03</v>
      </c>
      <c r="J516" s="210">
        <v>3.48</v>
      </c>
      <c r="K516" s="210">
        <v>-13.268000000000001</v>
      </c>
    </row>
    <row r="517" spans="1:11" x14ac:dyDescent="0.25">
      <c r="A517" t="s">
        <v>1248</v>
      </c>
      <c r="B517" s="211">
        <v>47.116086843557703</v>
      </c>
      <c r="C517" s="211">
        <v>-120.398651210468</v>
      </c>
      <c r="D517" s="212">
        <v>2874.8</v>
      </c>
      <c r="E517" s="210">
        <v>980538.26899999997</v>
      </c>
      <c r="F517" s="210">
        <v>-99.938999999999993</v>
      </c>
      <c r="G517" s="210">
        <v>-97.42</v>
      </c>
      <c r="H517" s="210">
        <v>-1.891</v>
      </c>
      <c r="I517" s="210">
        <v>0</v>
      </c>
      <c r="J517" s="210">
        <v>3.53</v>
      </c>
      <c r="K517" s="210">
        <v>-12.48</v>
      </c>
    </row>
    <row r="518" spans="1:11" x14ac:dyDescent="0.25">
      <c r="A518" t="s">
        <v>1249</v>
      </c>
      <c r="B518" s="211">
        <v>47.117046880017099</v>
      </c>
      <c r="C518" s="211">
        <v>-120.39498294828</v>
      </c>
      <c r="D518" s="212">
        <v>2754.2</v>
      </c>
      <c r="E518" s="210">
        <v>980545.08</v>
      </c>
      <c r="F518" s="210">
        <v>-100.437</v>
      </c>
      <c r="G518" s="210">
        <v>-96.376999999999995</v>
      </c>
      <c r="H518" s="210">
        <v>-6.5030000000000001</v>
      </c>
      <c r="I518" s="210">
        <v>0.25</v>
      </c>
      <c r="J518" s="210">
        <v>5.04</v>
      </c>
      <c r="K518" s="210">
        <v>-11.487</v>
      </c>
    </row>
    <row r="519" spans="1:11" x14ac:dyDescent="0.25">
      <c r="A519" t="s">
        <v>1250</v>
      </c>
      <c r="B519" s="211">
        <v>47.120053557978203</v>
      </c>
      <c r="C519" s="211">
        <v>-120.394006323401</v>
      </c>
      <c r="D519" s="212">
        <v>2954.4</v>
      </c>
      <c r="E519" s="210">
        <v>980534.98400000005</v>
      </c>
      <c r="F519" s="210">
        <v>-98.81</v>
      </c>
      <c r="G519" s="210">
        <v>-96.042000000000002</v>
      </c>
      <c r="H519" s="210">
        <v>1.9550000000000001</v>
      </c>
      <c r="I519" s="210">
        <v>0.08</v>
      </c>
      <c r="J519" s="210">
        <v>3.8</v>
      </c>
      <c r="K519" s="210">
        <v>-11.112</v>
      </c>
    </row>
    <row r="520" spans="1:11" x14ac:dyDescent="0.25">
      <c r="A520" t="s">
        <v>1251</v>
      </c>
      <c r="B520" s="211">
        <v>47.122033578123201</v>
      </c>
      <c r="C520" s="211">
        <v>-120.39188963113099</v>
      </c>
      <c r="D520" s="212">
        <v>3121.2</v>
      </c>
      <c r="E520" s="210">
        <v>980525.43900000001</v>
      </c>
      <c r="F520" s="210">
        <v>-98.546999999999997</v>
      </c>
      <c r="G520" s="210">
        <v>-96.05</v>
      </c>
      <c r="H520" s="210">
        <v>7.9039999999999999</v>
      </c>
      <c r="I520" s="210">
        <v>0.03</v>
      </c>
      <c r="J520" s="210">
        <v>3.57</v>
      </c>
      <c r="K520" s="210">
        <v>-11.15</v>
      </c>
    </row>
    <row r="521" spans="1:11" x14ac:dyDescent="0.25">
      <c r="A521" t="s">
        <v>1252</v>
      </c>
      <c r="B521" s="211">
        <v>47.123913587019601</v>
      </c>
      <c r="C521" s="211">
        <v>-120.39089297120201</v>
      </c>
      <c r="D521" s="212">
        <v>3219.4</v>
      </c>
      <c r="E521" s="210">
        <v>980520.28599999996</v>
      </c>
      <c r="F521" s="210">
        <v>-97.989000000000004</v>
      </c>
      <c r="G521" s="210">
        <v>-95.495999999999995</v>
      </c>
      <c r="H521" s="210">
        <v>11.811</v>
      </c>
      <c r="I521" s="210">
        <v>0.02</v>
      </c>
      <c r="J521" s="210">
        <v>3.59</v>
      </c>
      <c r="K521" s="210">
        <v>-10.586</v>
      </c>
    </row>
    <row r="522" spans="1:11" x14ac:dyDescent="0.25">
      <c r="A522" t="s">
        <v>1253</v>
      </c>
      <c r="B522" s="211">
        <v>47.125730249219401</v>
      </c>
      <c r="C522" s="211">
        <v>-120.391553030952</v>
      </c>
      <c r="D522" s="212">
        <v>3218.3</v>
      </c>
      <c r="E522" s="210">
        <v>980521.05200000003</v>
      </c>
      <c r="F522" s="210">
        <v>-97.451999999999998</v>
      </c>
      <c r="G522" s="210">
        <v>-94.558000000000007</v>
      </c>
      <c r="H522" s="210">
        <v>12.311</v>
      </c>
      <c r="I522" s="210">
        <v>0.02</v>
      </c>
      <c r="J522" s="210">
        <v>3.99</v>
      </c>
      <c r="K522" s="210">
        <v>-9.5679999999999996</v>
      </c>
    </row>
    <row r="523" spans="1:11" x14ac:dyDescent="0.25">
      <c r="A523" t="s">
        <v>1254</v>
      </c>
      <c r="B523" s="211">
        <v>47.128308596324999</v>
      </c>
      <c r="C523" s="211">
        <v>-120.38970302988299</v>
      </c>
      <c r="D523" s="212">
        <v>3314.7</v>
      </c>
      <c r="E523" s="210">
        <v>980515.67</v>
      </c>
      <c r="F523" s="210">
        <v>-97.293999999999997</v>
      </c>
      <c r="G523" s="210">
        <v>-94.361999999999995</v>
      </c>
      <c r="H523" s="210">
        <v>15.757</v>
      </c>
      <c r="I523" s="210">
        <v>0.03</v>
      </c>
      <c r="J523" s="210">
        <v>4.05</v>
      </c>
      <c r="K523" s="210">
        <v>-9.3520000000000003</v>
      </c>
    </row>
    <row r="524" spans="1:11" x14ac:dyDescent="0.25">
      <c r="A524" t="s">
        <v>1255</v>
      </c>
      <c r="B524" s="211">
        <v>47.130921926814203</v>
      </c>
      <c r="C524" s="211">
        <v>-120.389496420222</v>
      </c>
      <c r="D524" s="212">
        <v>3386.8</v>
      </c>
      <c r="E524" s="210">
        <v>980511.79200000002</v>
      </c>
      <c r="F524" s="210">
        <v>-97.090999999999994</v>
      </c>
      <c r="G524" s="210">
        <v>-93.835999999999999</v>
      </c>
      <c r="H524" s="210">
        <v>18.417999999999999</v>
      </c>
      <c r="I524" s="210">
        <v>7.0000000000000007E-2</v>
      </c>
      <c r="J524" s="210">
        <v>4.3899999999999997</v>
      </c>
      <c r="K524" s="210">
        <v>-8.7360000000000007</v>
      </c>
    </row>
    <row r="525" spans="1:11" x14ac:dyDescent="0.25">
      <c r="A525" t="s">
        <v>1256</v>
      </c>
      <c r="B525" s="211">
        <v>47.133271936893102</v>
      </c>
      <c r="C525" s="211">
        <v>-120.38835809613801</v>
      </c>
      <c r="D525" s="212">
        <v>3472.6</v>
      </c>
      <c r="E525" s="210">
        <v>980507.72699999996</v>
      </c>
      <c r="F525" s="210">
        <v>-96.23</v>
      </c>
      <c r="G525" s="210">
        <v>-93.353999999999999</v>
      </c>
      <c r="H525" s="210">
        <v>22.204999999999998</v>
      </c>
      <c r="I525" s="210">
        <v>0.02</v>
      </c>
      <c r="J525" s="210">
        <v>4.03</v>
      </c>
      <c r="K525" s="210">
        <v>-8.2439999999999998</v>
      </c>
    </row>
    <row r="526" spans="1:11" x14ac:dyDescent="0.25">
      <c r="A526" t="s">
        <v>1257</v>
      </c>
      <c r="B526" s="211">
        <v>47.135105294654899</v>
      </c>
      <c r="C526" s="211">
        <v>-120.386491418394</v>
      </c>
      <c r="D526" s="212">
        <v>3604.7</v>
      </c>
      <c r="E526" s="210">
        <v>980499.55900000001</v>
      </c>
      <c r="F526" s="210">
        <v>-96.647000000000006</v>
      </c>
      <c r="G526" s="210">
        <v>-93.869</v>
      </c>
      <c r="H526" s="210">
        <v>26.295999999999999</v>
      </c>
      <c r="I526" s="210">
        <v>0.01</v>
      </c>
      <c r="J526" s="210">
        <v>3.96</v>
      </c>
      <c r="K526" s="210">
        <v>-8.7889999999999997</v>
      </c>
    </row>
    <row r="527" spans="1:11" x14ac:dyDescent="0.25">
      <c r="A527" t="s">
        <v>1258</v>
      </c>
      <c r="B527" s="211">
        <v>47.101486920539102</v>
      </c>
      <c r="C527" s="211">
        <v>-120.376137870496</v>
      </c>
      <c r="D527" s="212">
        <v>2646.2</v>
      </c>
      <c r="E527" s="210">
        <v>980550.52599999995</v>
      </c>
      <c r="F527" s="210">
        <v>-100.05200000000001</v>
      </c>
      <c r="G527" s="210">
        <v>-97.852999999999994</v>
      </c>
      <c r="H527" s="210">
        <v>-9.8000000000000007</v>
      </c>
      <c r="I527" s="210">
        <v>0.06</v>
      </c>
      <c r="J527" s="210">
        <v>3.15</v>
      </c>
      <c r="K527" s="210">
        <v>-14.073</v>
      </c>
    </row>
    <row r="528" spans="1:11" x14ac:dyDescent="0.25">
      <c r="A528" t="s">
        <v>1259</v>
      </c>
      <c r="B528" s="211">
        <v>47.1180569436643</v>
      </c>
      <c r="C528" s="211">
        <v>-120.372782956145</v>
      </c>
      <c r="D528" s="212">
        <v>2872.9</v>
      </c>
      <c r="E528" s="210">
        <v>980541.04099999997</v>
      </c>
      <c r="F528" s="210">
        <v>-97.46</v>
      </c>
      <c r="G528" s="210">
        <v>-94.171000000000006</v>
      </c>
      <c r="H528" s="210">
        <v>0.52200000000000002</v>
      </c>
      <c r="I528" s="210">
        <v>0.1</v>
      </c>
      <c r="J528" s="210">
        <v>4.3</v>
      </c>
      <c r="K528" s="210">
        <v>-9.9510000000000005</v>
      </c>
    </row>
    <row r="529" spans="1:11" x14ac:dyDescent="0.25">
      <c r="A529" t="s">
        <v>1260</v>
      </c>
      <c r="B529" s="211">
        <v>47.128465218210998</v>
      </c>
      <c r="C529" s="211">
        <v>-120.377631331247</v>
      </c>
      <c r="D529" s="212">
        <v>3525.4</v>
      </c>
      <c r="E529" s="210">
        <v>980503.495</v>
      </c>
      <c r="F529" s="210">
        <v>-96.864999999999995</v>
      </c>
      <c r="G529" s="210">
        <v>-93.99</v>
      </c>
      <c r="H529" s="210">
        <v>23.372</v>
      </c>
      <c r="I529" s="210">
        <v>0.01</v>
      </c>
      <c r="J529" s="210">
        <v>4.04</v>
      </c>
      <c r="K529" s="210">
        <v>-9.4</v>
      </c>
    </row>
    <row r="530" spans="1:11" x14ac:dyDescent="0.25">
      <c r="A530" t="s">
        <v>1261</v>
      </c>
      <c r="B530" s="211">
        <v>47.132990197071898</v>
      </c>
      <c r="C530" s="211">
        <v>-120.37945131550499</v>
      </c>
      <c r="D530" s="212">
        <v>3585.8</v>
      </c>
      <c r="E530" s="210">
        <v>980500.38800000004</v>
      </c>
      <c r="F530" s="210">
        <v>-96.759</v>
      </c>
      <c r="G530" s="210">
        <v>-94.037000000000006</v>
      </c>
      <c r="H530" s="210">
        <v>25.54</v>
      </c>
      <c r="I530" s="210">
        <v>0.01</v>
      </c>
      <c r="J530" s="210">
        <v>3.9</v>
      </c>
      <c r="K530" s="210">
        <v>-9.2370000000000001</v>
      </c>
    </row>
    <row r="531" spans="1:11" x14ac:dyDescent="0.25">
      <c r="A531" t="s">
        <v>1262</v>
      </c>
      <c r="B531" s="211">
        <v>47.135551860125801</v>
      </c>
      <c r="C531" s="211">
        <v>-120.37998638758199</v>
      </c>
      <c r="D531" s="212">
        <v>3627.8</v>
      </c>
      <c r="E531" s="210">
        <v>980498.11899999995</v>
      </c>
      <c r="F531" s="210">
        <v>-96.751000000000005</v>
      </c>
      <c r="G531" s="210">
        <v>-93.998000000000005</v>
      </c>
      <c r="H531" s="210">
        <v>26.977</v>
      </c>
      <c r="I531" s="210">
        <v>0.02</v>
      </c>
      <c r="J531" s="210">
        <v>3.94</v>
      </c>
      <c r="K531" s="210">
        <v>-9.1080000000000005</v>
      </c>
    </row>
    <row r="532" spans="1:11" x14ac:dyDescent="0.25">
      <c r="A532" t="s">
        <v>1263</v>
      </c>
      <c r="B532" s="211">
        <v>47.139965205778097</v>
      </c>
      <c r="C532" s="211">
        <v>-120.378178097619</v>
      </c>
      <c r="D532" s="212">
        <v>3804.8</v>
      </c>
      <c r="E532" s="210">
        <v>980487.96400000004</v>
      </c>
      <c r="F532" s="210">
        <v>-96.7</v>
      </c>
      <c r="G532" s="210">
        <v>-93.373000000000005</v>
      </c>
      <c r="H532" s="210">
        <v>33.066000000000003</v>
      </c>
      <c r="I532" s="210">
        <v>0.02</v>
      </c>
      <c r="J532" s="210">
        <v>4.55</v>
      </c>
      <c r="K532" s="210">
        <v>-8.4130000000000003</v>
      </c>
    </row>
    <row r="533" spans="1:11" x14ac:dyDescent="0.25">
      <c r="A533" t="s">
        <v>1264</v>
      </c>
      <c r="B533" s="211">
        <v>47.137950205454203</v>
      </c>
      <c r="C533" s="211">
        <v>-120.37832805850999</v>
      </c>
      <c r="D533" s="212">
        <v>3633.6</v>
      </c>
      <c r="E533" s="210">
        <v>980498.353</v>
      </c>
      <c r="F533" s="210">
        <v>-96.382999999999996</v>
      </c>
      <c r="G533" s="210">
        <v>-93.361000000000004</v>
      </c>
      <c r="H533" s="210">
        <v>27.544</v>
      </c>
      <c r="I533" s="210">
        <v>0.04</v>
      </c>
      <c r="J533" s="210">
        <v>4.21</v>
      </c>
      <c r="K533" s="210">
        <v>-8.4309999999999992</v>
      </c>
    </row>
    <row r="534" spans="1:11" x14ac:dyDescent="0.25">
      <c r="A534" t="s">
        <v>1265</v>
      </c>
      <c r="B534" s="211">
        <v>47.142440219820799</v>
      </c>
      <c r="C534" s="211">
        <v>-120.37664477406901</v>
      </c>
      <c r="D534" s="212">
        <v>3967.6</v>
      </c>
      <c r="E534" s="210">
        <v>980478.647</v>
      </c>
      <c r="F534" s="210">
        <v>-96.494</v>
      </c>
      <c r="G534" s="210">
        <v>-92.957999999999998</v>
      </c>
      <c r="H534" s="210">
        <v>38.823999999999998</v>
      </c>
      <c r="I534" s="210">
        <v>0</v>
      </c>
      <c r="J534" s="210">
        <v>4.79</v>
      </c>
      <c r="K534" s="210">
        <v>-7.9980000000000002</v>
      </c>
    </row>
    <row r="535" spans="1:11" x14ac:dyDescent="0.25">
      <c r="A535" t="s">
        <v>1266</v>
      </c>
      <c r="B535" s="211">
        <v>47.145343586971599</v>
      </c>
      <c r="C535" s="211">
        <v>-120.372801378597</v>
      </c>
      <c r="D535" s="212">
        <v>4091.8</v>
      </c>
      <c r="E535" s="210">
        <v>980471.41899999999</v>
      </c>
      <c r="F535" s="210">
        <v>-96.542000000000002</v>
      </c>
      <c r="G535" s="210">
        <v>-92.957999999999998</v>
      </c>
      <c r="H535" s="210">
        <v>43.015000000000001</v>
      </c>
      <c r="I535" s="210">
        <v>0</v>
      </c>
      <c r="J535" s="210">
        <v>4.8600000000000003</v>
      </c>
      <c r="K535" s="210">
        <v>-8.0579999999999998</v>
      </c>
    </row>
    <row r="536" spans="1:11" x14ac:dyDescent="0.25">
      <c r="A536" t="s">
        <v>1267</v>
      </c>
      <c r="B536" s="211">
        <v>47.150895122513397</v>
      </c>
      <c r="C536" s="211">
        <v>-120.368969880975</v>
      </c>
      <c r="D536" s="212">
        <v>4243.6000000000004</v>
      </c>
      <c r="E536" s="210">
        <v>980461.98699999996</v>
      </c>
      <c r="F536" s="210">
        <v>-97.39</v>
      </c>
      <c r="G536" s="210">
        <v>-93.492000000000004</v>
      </c>
      <c r="H536" s="210">
        <v>47.341999999999999</v>
      </c>
      <c r="I536" s="210">
        <v>0</v>
      </c>
      <c r="J536" s="210">
        <v>5.2</v>
      </c>
      <c r="K536" s="210">
        <v>-8.5719999999999992</v>
      </c>
    </row>
    <row r="537" spans="1:11" x14ac:dyDescent="0.25">
      <c r="A537" t="s">
        <v>1268</v>
      </c>
      <c r="B537" s="211">
        <v>47.148813493179603</v>
      </c>
      <c r="C537" s="211">
        <v>-120.381884733991</v>
      </c>
      <c r="D537" s="212">
        <v>4000.9</v>
      </c>
      <c r="E537" s="210">
        <v>980477.18200000003</v>
      </c>
      <c r="F537" s="210">
        <v>-96.54</v>
      </c>
      <c r="G537" s="210">
        <v>-92.71</v>
      </c>
      <c r="H537" s="210">
        <v>39.914000000000001</v>
      </c>
      <c r="I537" s="210">
        <v>0.02</v>
      </c>
      <c r="J537" s="210">
        <v>5.09</v>
      </c>
      <c r="K537" s="210">
        <v>-7.4</v>
      </c>
    </row>
    <row r="538" spans="1:11" x14ac:dyDescent="0.25">
      <c r="A538" t="s">
        <v>1269</v>
      </c>
      <c r="B538" s="211">
        <v>47.161206923349603</v>
      </c>
      <c r="C538" s="211">
        <v>-120.372278206959</v>
      </c>
      <c r="D538" s="212">
        <v>4351.2</v>
      </c>
      <c r="E538" s="210">
        <v>980454.84</v>
      </c>
      <c r="F538" s="210">
        <v>-99.025000000000006</v>
      </c>
      <c r="G538" s="210">
        <v>-94.405000000000001</v>
      </c>
      <c r="H538" s="210">
        <v>49.378</v>
      </c>
      <c r="I538" s="210">
        <v>0.13</v>
      </c>
      <c r="J538" s="210">
        <v>5.94</v>
      </c>
      <c r="K538" s="210">
        <v>-9.0749999999999993</v>
      </c>
    </row>
    <row r="539" spans="1:11" x14ac:dyDescent="0.25">
      <c r="A539" t="s">
        <v>1270</v>
      </c>
      <c r="B539" s="211">
        <v>47.133096949045601</v>
      </c>
      <c r="C539" s="211">
        <v>-120.37133140752999</v>
      </c>
      <c r="D539" s="212">
        <v>3113.8</v>
      </c>
      <c r="E539" s="210">
        <v>980527.55700000003</v>
      </c>
      <c r="F539" s="210">
        <v>-97.870999999999995</v>
      </c>
      <c r="G539" s="210">
        <v>-93.292000000000002</v>
      </c>
      <c r="H539" s="210">
        <v>8.3290000000000006</v>
      </c>
      <c r="I539" s="210">
        <v>0.15</v>
      </c>
      <c r="J539" s="210">
        <v>5.65</v>
      </c>
      <c r="K539" s="210">
        <v>-8.6319999999999997</v>
      </c>
    </row>
    <row r="540" spans="1:11" x14ac:dyDescent="0.25">
      <c r="A540" t="s">
        <v>1271</v>
      </c>
      <c r="B540" s="211">
        <v>47.143931902119199</v>
      </c>
      <c r="C540" s="211">
        <v>-120.35851474744</v>
      </c>
      <c r="D540" s="212">
        <v>3277.8</v>
      </c>
      <c r="E540" s="210">
        <v>980516.34</v>
      </c>
      <c r="F540" s="210">
        <v>-100.246</v>
      </c>
      <c r="G540" s="210">
        <v>-93.725999999999999</v>
      </c>
      <c r="H540" s="210">
        <v>11.545999999999999</v>
      </c>
      <c r="I540" s="210">
        <v>0</v>
      </c>
      <c r="J540" s="210">
        <v>7.63</v>
      </c>
      <c r="K540" s="210">
        <v>-9.1460000000000008</v>
      </c>
    </row>
    <row r="541" spans="1:11" x14ac:dyDescent="0.25">
      <c r="A541" t="s">
        <v>1272</v>
      </c>
      <c r="B541" s="211">
        <v>47.159460246153799</v>
      </c>
      <c r="C541" s="211">
        <v>-120.340419856301</v>
      </c>
      <c r="D541" s="212">
        <v>3576.1</v>
      </c>
      <c r="E541" s="210">
        <v>980498.745</v>
      </c>
      <c r="F541" s="210">
        <v>-101.374</v>
      </c>
      <c r="G541" s="210">
        <v>-94.82</v>
      </c>
      <c r="H541" s="210">
        <v>20.594000000000001</v>
      </c>
      <c r="I541" s="210">
        <v>7.0000000000000007E-2</v>
      </c>
      <c r="J541" s="210">
        <v>7.73</v>
      </c>
      <c r="K541" s="210">
        <v>-10.42</v>
      </c>
    </row>
    <row r="542" spans="1:11" x14ac:dyDescent="0.25">
      <c r="A542" t="s">
        <v>1273</v>
      </c>
      <c r="B542" s="211">
        <v>47.101448513061101</v>
      </c>
      <c r="C542" s="211">
        <v>-120.399649423859</v>
      </c>
      <c r="D542" s="212">
        <v>2609.1</v>
      </c>
      <c r="E542" s="210">
        <v>980553.03399999999</v>
      </c>
      <c r="F542" s="210">
        <v>-99.763000000000005</v>
      </c>
      <c r="G542" s="210">
        <v>-97.944000000000003</v>
      </c>
      <c r="H542" s="210">
        <v>-10.776</v>
      </c>
      <c r="I542" s="210">
        <v>0</v>
      </c>
      <c r="J542" s="210">
        <v>2.76</v>
      </c>
      <c r="K542" s="210">
        <v>-13.444000000000001</v>
      </c>
    </row>
    <row r="543" spans="1:11" x14ac:dyDescent="0.25">
      <c r="A543" t="s">
        <v>1274</v>
      </c>
      <c r="B543" s="211">
        <v>47.075188418731798</v>
      </c>
      <c r="C543" s="211">
        <v>-120.393967510256</v>
      </c>
      <c r="D543" s="212">
        <v>2291.9</v>
      </c>
      <c r="E543" s="210">
        <v>980572.98300000001</v>
      </c>
      <c r="F543" s="210">
        <v>-96.445999999999998</v>
      </c>
      <c r="G543" s="210">
        <v>-95.846000000000004</v>
      </c>
      <c r="H543" s="210">
        <v>-18.277999999999999</v>
      </c>
      <c r="I543" s="210">
        <v>0</v>
      </c>
      <c r="J543" s="210">
        <v>1.45</v>
      </c>
      <c r="K543" s="210">
        <v>-12.446</v>
      </c>
    </row>
    <row r="544" spans="1:11" x14ac:dyDescent="0.25">
      <c r="A544" t="s">
        <v>1275</v>
      </c>
      <c r="B544" s="211">
        <v>47.060086769859701</v>
      </c>
      <c r="C544" s="211">
        <v>-120.39396752362499</v>
      </c>
      <c r="D544" s="212">
        <v>2150.4</v>
      </c>
      <c r="E544" s="210">
        <v>980580.05799999996</v>
      </c>
      <c r="F544" s="210">
        <v>-96.483000000000004</v>
      </c>
      <c r="G544" s="210">
        <v>-96.150999999999996</v>
      </c>
      <c r="H544" s="210">
        <v>-23.140999999999998</v>
      </c>
      <c r="I544" s="210">
        <v>0</v>
      </c>
      <c r="J544" s="210">
        <v>1.1399999999999999</v>
      </c>
      <c r="K544" s="210">
        <v>-13.281000000000001</v>
      </c>
    </row>
    <row r="545" spans="1:11" x14ac:dyDescent="0.25">
      <c r="A545" t="s">
        <v>1276</v>
      </c>
      <c r="B545" s="211">
        <v>47.063455172650997</v>
      </c>
      <c r="C545" s="211">
        <v>-120.40334404502801</v>
      </c>
      <c r="D545" s="212">
        <v>2154.9</v>
      </c>
      <c r="E545" s="210">
        <v>980579.58700000006</v>
      </c>
      <c r="F545" s="210">
        <v>-96.991</v>
      </c>
      <c r="G545" s="210">
        <v>-96.63</v>
      </c>
      <c r="H545" s="210">
        <v>-23.497</v>
      </c>
      <c r="I545" s="210">
        <v>0</v>
      </c>
      <c r="J545" s="210">
        <v>1.17</v>
      </c>
      <c r="K545" s="210">
        <v>-13.35</v>
      </c>
    </row>
    <row r="546" spans="1:11" x14ac:dyDescent="0.25">
      <c r="A546" t="s">
        <v>1277</v>
      </c>
      <c r="B546" s="211">
        <v>47.070595071096903</v>
      </c>
      <c r="C546" s="211">
        <v>-120.412874162796</v>
      </c>
      <c r="D546" s="212">
        <v>2122.3000000000002</v>
      </c>
      <c r="E546" s="210">
        <v>980583.81900000002</v>
      </c>
      <c r="F546" s="210">
        <v>-95.352999999999994</v>
      </c>
      <c r="G546" s="210">
        <v>-94.822999999999993</v>
      </c>
      <c r="H546" s="210">
        <v>-22.97</v>
      </c>
      <c r="I546" s="210">
        <v>0</v>
      </c>
      <c r="J546" s="210">
        <v>1.33</v>
      </c>
      <c r="K546" s="210">
        <v>-11.013</v>
      </c>
    </row>
    <row r="547" spans="1:11" x14ac:dyDescent="0.25">
      <c r="A547" t="s">
        <v>1278</v>
      </c>
      <c r="B547" s="211">
        <v>47.0558650721782</v>
      </c>
      <c r="C547" s="211">
        <v>-120.413859044419</v>
      </c>
      <c r="D547" s="212">
        <v>2061.5</v>
      </c>
      <c r="E547" s="210">
        <v>980585.79500000004</v>
      </c>
      <c r="F547" s="210">
        <v>-95.688999999999993</v>
      </c>
      <c r="G547" s="210">
        <v>-95.418999999999997</v>
      </c>
      <c r="H547" s="210">
        <v>-25.379000000000001</v>
      </c>
      <c r="I547" s="210">
        <v>0.01</v>
      </c>
      <c r="J547" s="210">
        <v>1.05</v>
      </c>
      <c r="K547" s="210">
        <v>-12.099</v>
      </c>
    </row>
    <row r="548" spans="1:11" x14ac:dyDescent="0.25">
      <c r="A548" t="s">
        <v>1279</v>
      </c>
      <c r="B548" s="211">
        <v>47.052676800288097</v>
      </c>
      <c r="C548" s="211">
        <v>-120.40735743544801</v>
      </c>
      <c r="D548" s="212">
        <v>2061.6</v>
      </c>
      <c r="E548" s="210">
        <v>980584.38</v>
      </c>
      <c r="F548" s="210">
        <v>-96.813000000000002</v>
      </c>
      <c r="G548" s="210">
        <v>-96.572999999999993</v>
      </c>
      <c r="H548" s="210">
        <v>-26.5</v>
      </c>
      <c r="I548" s="210">
        <v>0.01</v>
      </c>
      <c r="J548" s="210">
        <v>1.02</v>
      </c>
      <c r="K548" s="210">
        <v>-13.573</v>
      </c>
    </row>
    <row r="549" spans="1:11" x14ac:dyDescent="0.25">
      <c r="A549" t="s">
        <v>1280</v>
      </c>
      <c r="B549" s="211">
        <v>47.049513358720603</v>
      </c>
      <c r="C549" s="211">
        <v>-120.41864571432301</v>
      </c>
      <c r="D549" s="212">
        <v>2000.4</v>
      </c>
      <c r="E549" s="210">
        <v>980588.32200000004</v>
      </c>
      <c r="F549" s="210">
        <v>-96.248000000000005</v>
      </c>
      <c r="G549" s="210">
        <v>-96.05</v>
      </c>
      <c r="H549" s="210">
        <v>-28.021000000000001</v>
      </c>
      <c r="I549" s="210">
        <v>0</v>
      </c>
      <c r="J549" s="210">
        <v>0.96</v>
      </c>
      <c r="K549" s="210">
        <v>-12.84</v>
      </c>
    </row>
    <row r="550" spans="1:11" x14ac:dyDescent="0.25">
      <c r="A550" t="s">
        <v>1281</v>
      </c>
      <c r="B550" s="211">
        <v>47.045131698479899</v>
      </c>
      <c r="C550" s="211">
        <v>-120.434845617831</v>
      </c>
      <c r="D550" s="212">
        <v>1901.3</v>
      </c>
      <c r="E550" s="210">
        <v>980589.96799999999</v>
      </c>
      <c r="F550" s="210">
        <v>-100.146</v>
      </c>
      <c r="G550" s="210">
        <v>-99.986000000000004</v>
      </c>
      <c r="H550" s="210">
        <v>-35.299999999999997</v>
      </c>
      <c r="I550" s="210">
        <v>0</v>
      </c>
      <c r="J550" s="210">
        <v>0.89</v>
      </c>
      <c r="K550" s="210">
        <v>-16.466000000000001</v>
      </c>
    </row>
    <row r="551" spans="1:11" x14ac:dyDescent="0.25">
      <c r="A551" t="s">
        <v>1282</v>
      </c>
      <c r="B551" s="211">
        <v>47.077550171302299</v>
      </c>
      <c r="C551" s="211">
        <v>-120.43510916763999</v>
      </c>
      <c r="D551" s="212">
        <v>2070.5</v>
      </c>
      <c r="E551" s="210">
        <v>980586.777</v>
      </c>
      <c r="F551" s="210">
        <v>-96.131</v>
      </c>
      <c r="G551" s="210">
        <v>-95.483999999999995</v>
      </c>
      <c r="H551" s="210">
        <v>-25.515999999999998</v>
      </c>
      <c r="I551" s="210">
        <v>0</v>
      </c>
      <c r="J551" s="210">
        <v>1.43</v>
      </c>
      <c r="K551" s="210">
        <v>-10.784000000000001</v>
      </c>
    </row>
    <row r="552" spans="1:11" x14ac:dyDescent="0.25">
      <c r="A552" t="s">
        <v>1283</v>
      </c>
      <c r="B552" s="211">
        <v>47.079695168473499</v>
      </c>
      <c r="C552" s="211">
        <v>-120.435235878011</v>
      </c>
      <c r="D552" s="212">
        <v>2094.1</v>
      </c>
      <c r="E552" s="210">
        <v>980585.84499999997</v>
      </c>
      <c r="F552" s="210">
        <v>-95.838999999999999</v>
      </c>
      <c r="G552" s="210">
        <v>-95.15</v>
      </c>
      <c r="H552" s="210">
        <v>-24.417999999999999</v>
      </c>
      <c r="I552" s="210">
        <v>0</v>
      </c>
      <c r="J552" s="210">
        <v>1.48</v>
      </c>
      <c r="K552" s="210">
        <v>-10.37</v>
      </c>
    </row>
    <row r="553" spans="1:11" x14ac:dyDescent="0.25">
      <c r="A553" t="s">
        <v>1284</v>
      </c>
      <c r="B553" s="211">
        <v>47.086100172991301</v>
      </c>
      <c r="C553" s="211">
        <v>-120.434337489161</v>
      </c>
      <c r="D553" s="212">
        <v>2178.5</v>
      </c>
      <c r="E553" s="210">
        <v>980581.05099999998</v>
      </c>
      <c r="F553" s="210">
        <v>-96.155000000000001</v>
      </c>
      <c r="G553" s="210">
        <v>-95.311999999999998</v>
      </c>
      <c r="H553" s="210">
        <v>-21.855</v>
      </c>
      <c r="I553" s="210">
        <v>0</v>
      </c>
      <c r="J553" s="210">
        <v>1.66</v>
      </c>
      <c r="K553" s="210">
        <v>-10.332000000000001</v>
      </c>
    </row>
    <row r="554" spans="1:11" x14ac:dyDescent="0.25">
      <c r="A554" t="s">
        <v>1285</v>
      </c>
      <c r="B554" s="211">
        <v>47.103601888933099</v>
      </c>
      <c r="C554" s="211">
        <v>-120.444421019084</v>
      </c>
      <c r="D554" s="212">
        <v>2424.6999999999998</v>
      </c>
      <c r="E554" s="210">
        <v>980566.91200000001</v>
      </c>
      <c r="F554" s="210">
        <v>-97.13</v>
      </c>
      <c r="G554" s="210">
        <v>-95.888999999999996</v>
      </c>
      <c r="H554" s="210">
        <v>-14.435</v>
      </c>
      <c r="I554" s="210">
        <v>0</v>
      </c>
      <c r="J554" s="210">
        <v>2.13</v>
      </c>
      <c r="K554" s="210">
        <v>-9.9990000000000006</v>
      </c>
    </row>
    <row r="555" spans="1:11" x14ac:dyDescent="0.25">
      <c r="A555" t="s">
        <v>1286</v>
      </c>
      <c r="B555" s="211">
        <v>47.099856942926401</v>
      </c>
      <c r="C555" s="211">
        <v>-120.488732461423</v>
      </c>
      <c r="D555" s="212">
        <v>2260.4</v>
      </c>
      <c r="E555" s="210">
        <v>980576.33700000006</v>
      </c>
      <c r="F555" s="210">
        <v>-97.203999999999994</v>
      </c>
      <c r="G555" s="210">
        <v>-96.465000000000003</v>
      </c>
      <c r="H555" s="210">
        <v>-20.109000000000002</v>
      </c>
      <c r="I555" s="210">
        <v>0</v>
      </c>
      <c r="J555" s="210">
        <v>1.58</v>
      </c>
      <c r="K555" s="210">
        <v>-9.4949999999999992</v>
      </c>
    </row>
    <row r="556" spans="1:11" x14ac:dyDescent="0.25">
      <c r="A556" t="s">
        <v>1287</v>
      </c>
      <c r="B556" s="211">
        <v>47.091915151422398</v>
      </c>
      <c r="C556" s="211">
        <v>-120.51805103066</v>
      </c>
      <c r="D556" s="212">
        <v>2123.8000000000002</v>
      </c>
      <c r="E556" s="210">
        <v>980581.88800000004</v>
      </c>
      <c r="F556" s="210">
        <v>-99.119</v>
      </c>
      <c r="G556" s="210">
        <v>-98.588999999999999</v>
      </c>
      <c r="H556" s="210">
        <v>-26.684000000000001</v>
      </c>
      <c r="I556" s="210">
        <v>0</v>
      </c>
      <c r="J556" s="210">
        <v>1.33</v>
      </c>
      <c r="K556" s="210">
        <v>-11.148999999999999</v>
      </c>
    </row>
    <row r="557" spans="1:11" x14ac:dyDescent="0.25">
      <c r="A557" t="s">
        <v>1288</v>
      </c>
      <c r="B557" s="211">
        <v>47.097380149254498</v>
      </c>
      <c r="C557" s="211">
        <v>-120.517885974349</v>
      </c>
      <c r="D557" s="212">
        <v>2175.5</v>
      </c>
      <c r="E557" s="210">
        <v>980580.01599999995</v>
      </c>
      <c r="F557" s="210">
        <v>-98.39</v>
      </c>
      <c r="G557" s="210">
        <v>-97.734999999999999</v>
      </c>
      <c r="H557" s="210">
        <v>-24.192</v>
      </c>
      <c r="I557" s="210">
        <v>0</v>
      </c>
      <c r="J557" s="210">
        <v>1.47</v>
      </c>
      <c r="K557" s="210">
        <v>-10.115</v>
      </c>
    </row>
    <row r="558" spans="1:11" x14ac:dyDescent="0.25">
      <c r="A558" t="s">
        <v>1289</v>
      </c>
      <c r="B558" s="211">
        <v>47.097251886771097</v>
      </c>
      <c r="C558" s="211">
        <v>-120.52800445272</v>
      </c>
      <c r="D558" s="212">
        <v>2139.8000000000002</v>
      </c>
      <c r="E558" s="210">
        <v>980581.3</v>
      </c>
      <c r="F558" s="210">
        <v>-99.23</v>
      </c>
      <c r="G558" s="210">
        <v>-98.584999999999994</v>
      </c>
      <c r="H558" s="210">
        <v>-26.248999999999999</v>
      </c>
      <c r="I558" s="210">
        <v>0.01</v>
      </c>
      <c r="J558" s="210">
        <v>1.45</v>
      </c>
      <c r="K558" s="210">
        <v>-10.705</v>
      </c>
    </row>
    <row r="559" spans="1:11" x14ac:dyDescent="0.25">
      <c r="A559" t="s">
        <v>1290</v>
      </c>
      <c r="B559" s="211">
        <v>47.099625231633802</v>
      </c>
      <c r="C559" s="211">
        <v>-120.543139469699</v>
      </c>
      <c r="D559" s="212">
        <v>2097.6</v>
      </c>
      <c r="E559" s="210">
        <v>980582.80299999996</v>
      </c>
      <c r="F559" s="210">
        <v>-100.473</v>
      </c>
      <c r="G559" s="210">
        <v>-99.784999999999997</v>
      </c>
      <c r="H559" s="210">
        <v>-28.933</v>
      </c>
      <c r="I559" s="210">
        <v>0</v>
      </c>
      <c r="J559" s="210">
        <v>1.48</v>
      </c>
      <c r="K559" s="210">
        <v>-11.435</v>
      </c>
    </row>
    <row r="560" spans="1:11" x14ac:dyDescent="0.25">
      <c r="A560" t="s">
        <v>1291</v>
      </c>
      <c r="B560" s="211">
        <v>47.088845205276399</v>
      </c>
      <c r="C560" s="211">
        <v>-120.49715915149</v>
      </c>
      <c r="D560" s="212">
        <v>2150.1999999999998</v>
      </c>
      <c r="E560" s="210">
        <v>980580.245</v>
      </c>
      <c r="F560" s="210">
        <v>-98.906999999999996</v>
      </c>
      <c r="G560" s="210">
        <v>-98.415000000000006</v>
      </c>
      <c r="H560" s="210">
        <v>-25.573</v>
      </c>
      <c r="I560" s="210">
        <v>0</v>
      </c>
      <c r="J560" s="210">
        <v>1.3</v>
      </c>
      <c r="K560" s="210">
        <v>-11.635</v>
      </c>
    </row>
    <row r="561" spans="1:11" x14ac:dyDescent="0.25">
      <c r="A561" t="s">
        <v>1292</v>
      </c>
      <c r="B561" s="211">
        <v>47.098295195370298</v>
      </c>
      <c r="C561" s="211">
        <v>-120.49748253667801</v>
      </c>
      <c r="D561" s="212">
        <v>2244.6</v>
      </c>
      <c r="E561" s="210">
        <v>980576.20200000005</v>
      </c>
      <c r="F561" s="210">
        <v>-98.144999999999996</v>
      </c>
      <c r="G561" s="210">
        <v>-97.471000000000004</v>
      </c>
      <c r="H561" s="210">
        <v>-21.59</v>
      </c>
      <c r="I561" s="210">
        <v>0</v>
      </c>
      <c r="J561" s="210">
        <v>1.51</v>
      </c>
      <c r="K561" s="210">
        <v>-10.351000000000001</v>
      </c>
    </row>
    <row r="562" spans="1:11" x14ac:dyDescent="0.25">
      <c r="A562" t="s">
        <v>1293</v>
      </c>
      <c r="B562" s="211">
        <v>47.106913696825004</v>
      </c>
      <c r="C562" s="211">
        <v>-120.496757531646</v>
      </c>
      <c r="D562" s="212">
        <v>2350.6999999999998</v>
      </c>
      <c r="E562" s="210">
        <v>980572.46499999997</v>
      </c>
      <c r="F562" s="210">
        <v>-96.31</v>
      </c>
      <c r="G562" s="210">
        <v>-95.447999999999993</v>
      </c>
      <c r="H562" s="210">
        <v>-16.138999999999999</v>
      </c>
      <c r="I562" s="210">
        <v>0</v>
      </c>
      <c r="J562" s="210">
        <v>1.73</v>
      </c>
      <c r="K562" s="210">
        <v>-8.048</v>
      </c>
    </row>
    <row r="563" spans="1:11" x14ac:dyDescent="0.25">
      <c r="A563" t="s">
        <v>1294</v>
      </c>
      <c r="B563" s="211">
        <v>47.0794034931506</v>
      </c>
      <c r="C563" s="211">
        <v>-120.48520240883499</v>
      </c>
      <c r="D563" s="212">
        <v>2113.6</v>
      </c>
      <c r="E563" s="210">
        <v>980581.30700000003</v>
      </c>
      <c r="F563" s="210">
        <v>-99.182000000000002</v>
      </c>
      <c r="G563" s="210">
        <v>-98.808000000000007</v>
      </c>
      <c r="H563" s="210">
        <v>-27.094999999999999</v>
      </c>
      <c r="I563" s="210">
        <v>0</v>
      </c>
      <c r="J563" s="210">
        <v>1.17</v>
      </c>
      <c r="K563" s="210">
        <v>-12.698</v>
      </c>
    </row>
    <row r="564" spans="1:11" x14ac:dyDescent="0.25">
      <c r="A564" t="s">
        <v>1295</v>
      </c>
      <c r="B564" s="211">
        <v>47.066245072471901</v>
      </c>
      <c r="C564" s="211">
        <v>-120.47832891211399</v>
      </c>
      <c r="D564" s="212">
        <v>2027.3</v>
      </c>
      <c r="E564" s="210">
        <v>980583.79700000002</v>
      </c>
      <c r="F564" s="210">
        <v>-100.675</v>
      </c>
      <c r="G564" s="210">
        <v>-100.435</v>
      </c>
      <c r="H564" s="210">
        <v>-31.530999999999999</v>
      </c>
      <c r="I564" s="210">
        <v>0</v>
      </c>
      <c r="J564" s="210">
        <v>1.01</v>
      </c>
      <c r="K564" s="210">
        <v>-14.975</v>
      </c>
    </row>
    <row r="565" spans="1:11" x14ac:dyDescent="0.25">
      <c r="A565" t="s">
        <v>1296</v>
      </c>
      <c r="B565" s="211">
        <v>47.091403464593803</v>
      </c>
      <c r="C565" s="211">
        <v>-120.421942722588</v>
      </c>
      <c r="D565" s="212">
        <v>2323.9</v>
      </c>
      <c r="E565" s="210">
        <v>980572.49800000002</v>
      </c>
      <c r="F565" s="210">
        <v>-96.475999999999999</v>
      </c>
      <c r="G565" s="210">
        <v>-95.116</v>
      </c>
      <c r="H565" s="210">
        <v>-17.216000000000001</v>
      </c>
      <c r="I565" s="210">
        <v>0</v>
      </c>
      <c r="J565" s="210">
        <v>2.2200000000000002</v>
      </c>
      <c r="K565" s="210">
        <v>-10.295999999999999</v>
      </c>
    </row>
    <row r="566" spans="1:11" x14ac:dyDescent="0.25">
      <c r="A566" t="s">
        <v>1297</v>
      </c>
      <c r="B566" s="211">
        <v>47.089515108251902</v>
      </c>
      <c r="C566" s="211">
        <v>-120.423689235426</v>
      </c>
      <c r="D566" s="212">
        <v>2236.1999999999998</v>
      </c>
      <c r="E566" s="210">
        <v>980578.6</v>
      </c>
      <c r="F566" s="210">
        <v>-95.457999999999998</v>
      </c>
      <c r="G566" s="210">
        <v>-94.200999999999993</v>
      </c>
      <c r="H566" s="210">
        <v>-19.189</v>
      </c>
      <c r="I566" s="210">
        <v>0</v>
      </c>
      <c r="J566" s="210">
        <v>2.09</v>
      </c>
      <c r="K566" s="210">
        <v>-9.3710000000000004</v>
      </c>
    </row>
    <row r="567" spans="1:11" x14ac:dyDescent="0.25">
      <c r="A567" t="s">
        <v>1298</v>
      </c>
      <c r="B567" s="211">
        <v>47.0876719319008</v>
      </c>
      <c r="C567" s="211">
        <v>-120.425434249197</v>
      </c>
      <c r="D567" s="212">
        <v>2177.4</v>
      </c>
      <c r="E567" s="210">
        <v>980581.84</v>
      </c>
      <c r="F567" s="210">
        <v>-95.575000000000003</v>
      </c>
      <c r="G567" s="210">
        <v>-94.430999999999997</v>
      </c>
      <c r="H567" s="210">
        <v>-21.312000000000001</v>
      </c>
      <c r="I567" s="210">
        <v>0</v>
      </c>
      <c r="J567" s="210">
        <v>1.96</v>
      </c>
      <c r="K567" s="210">
        <v>-9.6210000000000004</v>
      </c>
    </row>
    <row r="568" spans="1:11" x14ac:dyDescent="0.25">
      <c r="A568" t="s">
        <v>1299</v>
      </c>
      <c r="B568" s="211">
        <v>47.086353419736099</v>
      </c>
      <c r="C568" s="211">
        <v>-120.426729260485</v>
      </c>
      <c r="D568" s="212">
        <v>2160.4</v>
      </c>
      <c r="E568" s="210">
        <v>980582.53300000005</v>
      </c>
      <c r="F568" s="210">
        <v>-95.781000000000006</v>
      </c>
      <c r="G568" s="210">
        <v>-94.742000000000004</v>
      </c>
      <c r="H568" s="210">
        <v>-22.097999999999999</v>
      </c>
      <c r="I568" s="210">
        <v>0</v>
      </c>
      <c r="J568" s="210">
        <v>1.85</v>
      </c>
      <c r="K568" s="210">
        <v>-9.9420000000000002</v>
      </c>
    </row>
    <row r="569" spans="1:11" x14ac:dyDescent="0.25">
      <c r="A569" t="s">
        <v>1300</v>
      </c>
      <c r="B569" s="211">
        <v>47.084391901728502</v>
      </c>
      <c r="C569" s="211">
        <v>-120.42864761702501</v>
      </c>
      <c r="D569" s="212">
        <v>2146.4</v>
      </c>
      <c r="E569" s="210">
        <v>980582.86499999999</v>
      </c>
      <c r="F569" s="210">
        <v>-96.108999999999995</v>
      </c>
      <c r="G569" s="210">
        <v>-95.204999999999998</v>
      </c>
      <c r="H569" s="210">
        <v>-22.902000000000001</v>
      </c>
      <c r="I569" s="210">
        <v>0</v>
      </c>
      <c r="J569" s="210">
        <v>1.71</v>
      </c>
      <c r="K569" s="210">
        <v>-10.435</v>
      </c>
    </row>
    <row r="570" spans="1:11" x14ac:dyDescent="0.25">
      <c r="A570" t="s">
        <v>1301</v>
      </c>
      <c r="B570" s="211">
        <v>47.0819000401982</v>
      </c>
      <c r="C570" s="211">
        <v>-120.430952633972</v>
      </c>
      <c r="D570" s="212">
        <v>2117.6</v>
      </c>
      <c r="E570" s="210">
        <v>980584.57299999997</v>
      </c>
      <c r="F570" s="210">
        <v>-95.903999999999996</v>
      </c>
      <c r="G570" s="210">
        <v>-95.111000000000004</v>
      </c>
      <c r="H570" s="210">
        <v>-23.681000000000001</v>
      </c>
      <c r="I570" s="210">
        <v>0</v>
      </c>
      <c r="J570" s="210">
        <v>1.59</v>
      </c>
      <c r="K570" s="210">
        <v>-10.371</v>
      </c>
    </row>
    <row r="571" spans="1:11" x14ac:dyDescent="0.25">
      <c r="A571" t="s">
        <v>1302</v>
      </c>
      <c r="B571" s="211">
        <v>47.0825585797215</v>
      </c>
      <c r="C571" s="211">
        <v>-120.411165869222</v>
      </c>
      <c r="D571" s="212">
        <v>2232.1</v>
      </c>
      <c r="E571" s="210">
        <v>980577.90399999998</v>
      </c>
      <c r="F571" s="210">
        <v>-95.774000000000001</v>
      </c>
      <c r="G571" s="210">
        <v>-94.667000000000002</v>
      </c>
      <c r="H571" s="210">
        <v>-19.648</v>
      </c>
      <c r="I571" s="210">
        <v>0</v>
      </c>
      <c r="J571" s="210">
        <v>1.94</v>
      </c>
      <c r="K571" s="210">
        <v>-10.467000000000001</v>
      </c>
    </row>
    <row r="572" spans="1:11" x14ac:dyDescent="0.25">
      <c r="A572" t="s">
        <v>1303</v>
      </c>
      <c r="B572" s="211">
        <v>47.083046812340903</v>
      </c>
      <c r="C572" s="211">
        <v>-120.453402509645</v>
      </c>
      <c r="D572" s="212">
        <v>2144.5</v>
      </c>
      <c r="E572" s="210">
        <v>980582.73</v>
      </c>
      <c r="F572" s="210">
        <v>-96.239000000000004</v>
      </c>
      <c r="G572" s="210">
        <v>-95.655000000000001</v>
      </c>
      <c r="H572" s="210">
        <v>-23.097999999999999</v>
      </c>
      <c r="I572" s="210">
        <v>0</v>
      </c>
      <c r="J572" s="210">
        <v>1.39</v>
      </c>
      <c r="K572" s="210">
        <v>-10.244999999999999</v>
      </c>
    </row>
    <row r="573" spans="1:11" x14ac:dyDescent="0.25">
      <c r="A573" t="s">
        <v>1304</v>
      </c>
      <c r="B573" s="211">
        <v>47.088866932570198</v>
      </c>
      <c r="C573" s="211">
        <v>-120.474710791455</v>
      </c>
      <c r="D573" s="212">
        <v>2192.6</v>
      </c>
      <c r="E573" s="210">
        <v>980578.73899999994</v>
      </c>
      <c r="F573" s="210">
        <v>-97.873999999999995</v>
      </c>
      <c r="G573" s="210">
        <v>-97.323999999999998</v>
      </c>
      <c r="H573" s="210">
        <v>-23.093</v>
      </c>
      <c r="I573" s="210">
        <v>0</v>
      </c>
      <c r="J573" s="210">
        <v>1.37</v>
      </c>
      <c r="K573" s="210">
        <v>-11.134</v>
      </c>
    </row>
    <row r="574" spans="1:11" x14ac:dyDescent="0.25">
      <c r="A574" t="s">
        <v>1305</v>
      </c>
      <c r="B574" s="211">
        <v>47.071755061669599</v>
      </c>
      <c r="C574" s="211">
        <v>-120.463177405576</v>
      </c>
      <c r="D574" s="212">
        <v>2065.4</v>
      </c>
      <c r="E574" s="210">
        <v>980584.723</v>
      </c>
      <c r="F574" s="210">
        <v>-97.965999999999994</v>
      </c>
      <c r="G574" s="210">
        <v>-97.617999999999995</v>
      </c>
      <c r="H574" s="210">
        <v>-27.524999999999999</v>
      </c>
      <c r="I574" s="210">
        <v>0.01</v>
      </c>
      <c r="J574" s="210">
        <v>1.1299999999999999</v>
      </c>
      <c r="K574" s="210">
        <v>-12.378</v>
      </c>
    </row>
    <row r="575" spans="1:11" x14ac:dyDescent="0.25">
      <c r="A575" t="s">
        <v>1306</v>
      </c>
      <c r="B575" s="211">
        <v>47.064846681878002</v>
      </c>
      <c r="C575" s="211">
        <v>-120.467620722522</v>
      </c>
      <c r="D575" s="212">
        <v>2014.5</v>
      </c>
      <c r="E575" s="210">
        <v>980585.33200000005</v>
      </c>
      <c r="F575" s="210">
        <v>-99.784999999999997</v>
      </c>
      <c r="G575" s="210">
        <v>-99.52</v>
      </c>
      <c r="H575" s="210">
        <v>-31.08</v>
      </c>
      <c r="I575" s="210">
        <v>0.01</v>
      </c>
      <c r="J575" s="210">
        <v>1.03</v>
      </c>
      <c r="K575" s="210">
        <v>-14.4</v>
      </c>
    </row>
    <row r="576" spans="1:11" x14ac:dyDescent="0.25">
      <c r="A576" t="s">
        <v>1307</v>
      </c>
      <c r="B576" s="211">
        <v>47.058865110987597</v>
      </c>
      <c r="C576" s="211">
        <v>-120.475077322207</v>
      </c>
      <c r="D576" s="212">
        <v>1975.2</v>
      </c>
      <c r="E576" s="210">
        <v>980585.71799999999</v>
      </c>
      <c r="F576" s="210">
        <v>-101.211</v>
      </c>
      <c r="G576" s="210">
        <v>-101.024</v>
      </c>
      <c r="H576" s="210">
        <v>-33.844999999999999</v>
      </c>
      <c r="I576" s="210">
        <v>0</v>
      </c>
      <c r="J576" s="210">
        <v>0.94</v>
      </c>
      <c r="K576" s="210">
        <v>-15.914</v>
      </c>
    </row>
    <row r="577" spans="1:11" x14ac:dyDescent="0.25">
      <c r="A577" t="s">
        <v>1308</v>
      </c>
      <c r="B577" s="211">
        <v>47.047656657561397</v>
      </c>
      <c r="C577" s="211">
        <v>-120.48813881092499</v>
      </c>
      <c r="D577" s="212">
        <v>1895.2</v>
      </c>
      <c r="E577" s="210">
        <v>980587.91899999999</v>
      </c>
      <c r="F577" s="210">
        <v>-102.788</v>
      </c>
      <c r="G577" s="210">
        <v>-102.696</v>
      </c>
      <c r="H577" s="210">
        <v>-38.149000000000001</v>
      </c>
      <c r="I577" s="210">
        <v>0</v>
      </c>
      <c r="J577" s="210">
        <v>0.82</v>
      </c>
      <c r="K577" s="210">
        <v>-17.635999999999999</v>
      </c>
    </row>
    <row r="578" spans="1:11" x14ac:dyDescent="0.25">
      <c r="A578" t="s">
        <v>1309</v>
      </c>
      <c r="B578" s="211">
        <v>47.051828386446601</v>
      </c>
      <c r="C578" s="211">
        <v>-120.497803868359</v>
      </c>
      <c r="D578" s="212">
        <v>1909.6</v>
      </c>
      <c r="E578" s="210">
        <v>980587.68799999997</v>
      </c>
      <c r="F578" s="210">
        <v>-102.533</v>
      </c>
      <c r="G578" s="210">
        <v>-102.40600000000001</v>
      </c>
      <c r="H578" s="210">
        <v>-37.405000000000001</v>
      </c>
      <c r="I578" s="210">
        <v>0.01</v>
      </c>
      <c r="J578" s="210">
        <v>0.86</v>
      </c>
      <c r="K578" s="210">
        <v>-16.946000000000002</v>
      </c>
    </row>
    <row r="579" spans="1:11" x14ac:dyDescent="0.25">
      <c r="A579" t="s">
        <v>1310</v>
      </c>
      <c r="B579" s="211">
        <v>47.069511713594203</v>
      </c>
      <c r="C579" s="211">
        <v>-120.497732419545</v>
      </c>
      <c r="D579" s="212">
        <v>2026.6</v>
      </c>
      <c r="E579" s="210">
        <v>980584.05</v>
      </c>
      <c r="F579" s="210">
        <v>-100.762</v>
      </c>
      <c r="G579" s="210">
        <v>-100.511</v>
      </c>
      <c r="H579" s="210">
        <v>-31.643999999999998</v>
      </c>
      <c r="I579" s="210">
        <v>0</v>
      </c>
      <c r="J579" s="210">
        <v>1.02</v>
      </c>
      <c r="K579" s="210">
        <v>-14.430999999999999</v>
      </c>
    </row>
    <row r="580" spans="1:11" x14ac:dyDescent="0.25">
      <c r="A580" t="s">
        <v>1311</v>
      </c>
      <c r="B580" s="211">
        <v>47.079450208416802</v>
      </c>
      <c r="C580" s="211">
        <v>-120.49751745856599</v>
      </c>
      <c r="D580" s="212">
        <v>2092.4</v>
      </c>
      <c r="E580" s="210">
        <v>980582.16899999999</v>
      </c>
      <c r="F580" s="210">
        <v>-99.597999999999999</v>
      </c>
      <c r="G580" s="210">
        <v>-99.248000000000005</v>
      </c>
      <c r="H580" s="210">
        <v>-28.236000000000001</v>
      </c>
      <c r="I580" s="210">
        <v>0.01</v>
      </c>
      <c r="J580" s="210">
        <v>1.1399999999999999</v>
      </c>
      <c r="K580" s="210">
        <v>-12.798</v>
      </c>
    </row>
    <row r="581" spans="1:11" x14ac:dyDescent="0.25">
      <c r="A581" t="s">
        <v>1312</v>
      </c>
      <c r="B581" s="211">
        <v>47.116736858735898</v>
      </c>
      <c r="C581" s="211">
        <v>-120.49592438956</v>
      </c>
      <c r="D581" s="212">
        <v>2494.1999999999998</v>
      </c>
      <c r="E581" s="210">
        <v>980565.68200000003</v>
      </c>
      <c r="F581" s="210">
        <v>-95.378</v>
      </c>
      <c r="G581" s="210">
        <v>-94.197000000000003</v>
      </c>
      <c r="H581" s="210">
        <v>-10.31</v>
      </c>
      <c r="I581" s="210">
        <v>0</v>
      </c>
      <c r="J581" s="210">
        <v>2.09</v>
      </c>
      <c r="K581" s="210">
        <v>-6.4969999999999999</v>
      </c>
    </row>
    <row r="582" spans="1:11" x14ac:dyDescent="0.25">
      <c r="A582" t="s">
        <v>1313</v>
      </c>
      <c r="B582" s="211">
        <v>47.126295337923601</v>
      </c>
      <c r="C582" s="211">
        <v>-120.49736930193301</v>
      </c>
      <c r="D582" s="212">
        <v>2688.6</v>
      </c>
      <c r="E582" s="210">
        <v>980555.57799999998</v>
      </c>
      <c r="F582" s="210">
        <v>-94.701999999999998</v>
      </c>
      <c r="G582" s="210">
        <v>-93.073999999999998</v>
      </c>
      <c r="H582" s="210">
        <v>-3.0030000000000001</v>
      </c>
      <c r="I582" s="210">
        <v>0</v>
      </c>
      <c r="J582" s="210">
        <v>2.59</v>
      </c>
      <c r="K582" s="210">
        <v>-5.0439999999999996</v>
      </c>
    </row>
    <row r="583" spans="1:11" x14ac:dyDescent="0.25">
      <c r="A583" t="s">
        <v>1314</v>
      </c>
      <c r="B583" s="211">
        <v>47.134187105704598</v>
      </c>
      <c r="C583" s="211">
        <v>-120.50400451790701</v>
      </c>
      <c r="D583" s="212">
        <v>3014.8</v>
      </c>
      <c r="E583" s="210">
        <v>980537.10600000003</v>
      </c>
      <c r="F583" s="210">
        <v>-94.349000000000004</v>
      </c>
      <c r="G583" s="210">
        <v>-91.786000000000001</v>
      </c>
      <c r="H583" s="210">
        <v>8.4740000000000002</v>
      </c>
      <c r="I583" s="210">
        <v>0.01</v>
      </c>
      <c r="J583" s="210">
        <v>3.61</v>
      </c>
      <c r="K583" s="210">
        <v>-3.3559999999999999</v>
      </c>
    </row>
    <row r="584" spans="1:11" x14ac:dyDescent="0.25">
      <c r="A584" t="s">
        <v>1315</v>
      </c>
      <c r="B584" s="211">
        <v>47.1372420560674</v>
      </c>
      <c r="C584" s="211">
        <v>-120.47516785664099</v>
      </c>
      <c r="D584" s="212">
        <v>2581.6999999999998</v>
      </c>
      <c r="E584" s="210">
        <v>980560.76100000006</v>
      </c>
      <c r="F584" s="210">
        <v>-96.911000000000001</v>
      </c>
      <c r="G584" s="210">
        <v>-91.463999999999999</v>
      </c>
      <c r="H584" s="210">
        <v>-8.859</v>
      </c>
      <c r="I584" s="210">
        <v>0.03</v>
      </c>
      <c r="J584" s="210">
        <v>6.38</v>
      </c>
      <c r="K584" s="210">
        <v>-3.5640000000000001</v>
      </c>
    </row>
    <row r="585" spans="1:11" x14ac:dyDescent="0.25">
      <c r="A585" t="s">
        <v>1316</v>
      </c>
      <c r="B585" s="211">
        <v>47.151040315556799</v>
      </c>
      <c r="C585" s="211">
        <v>-120.465522859884</v>
      </c>
      <c r="D585" s="212">
        <v>2768.6</v>
      </c>
      <c r="E585" s="210">
        <v>980550.31599999999</v>
      </c>
      <c r="F585" s="210">
        <v>-97.406999999999996</v>
      </c>
      <c r="G585" s="210">
        <v>-90.370999999999995</v>
      </c>
      <c r="H585" s="210">
        <v>-2.98</v>
      </c>
      <c r="I585" s="210">
        <v>0.03</v>
      </c>
      <c r="J585" s="210">
        <v>8.02</v>
      </c>
      <c r="K585" s="210">
        <v>-2.2810000000000001</v>
      </c>
    </row>
    <row r="586" spans="1:11" x14ac:dyDescent="0.25">
      <c r="A586" t="s">
        <v>1317</v>
      </c>
      <c r="B586" s="211">
        <v>47.044698436805803</v>
      </c>
      <c r="C586" s="211">
        <v>-120.428117241539</v>
      </c>
      <c r="D586" s="212">
        <v>1927.6</v>
      </c>
      <c r="E586" s="210">
        <v>980588.90899999999</v>
      </c>
      <c r="F586" s="210">
        <v>-99.593999999999994</v>
      </c>
      <c r="G586" s="210">
        <v>-99.432000000000002</v>
      </c>
      <c r="H586" s="210">
        <v>-33.853999999999999</v>
      </c>
      <c r="I586" s="210">
        <v>0</v>
      </c>
      <c r="J586" s="210">
        <v>0.9</v>
      </c>
      <c r="K586" s="210">
        <v>-16.122</v>
      </c>
    </row>
    <row r="587" spans="1:11" x14ac:dyDescent="0.25">
      <c r="A587" t="s">
        <v>1318</v>
      </c>
      <c r="B587" s="211">
        <v>47.040030031991598</v>
      </c>
      <c r="C587" s="211">
        <v>-120.434898849154</v>
      </c>
      <c r="D587" s="212">
        <v>1874.6</v>
      </c>
      <c r="E587" s="210">
        <v>980590.16</v>
      </c>
      <c r="F587" s="210">
        <v>-101.092</v>
      </c>
      <c r="G587" s="210">
        <v>-100.96299999999999</v>
      </c>
      <c r="H587" s="210">
        <v>-37.155999999999999</v>
      </c>
      <c r="I587" s="210">
        <v>0</v>
      </c>
      <c r="J587" s="210">
        <v>0.85</v>
      </c>
      <c r="K587" s="210">
        <v>-17.632999999999999</v>
      </c>
    </row>
    <row r="588" spans="1:11" x14ac:dyDescent="0.25">
      <c r="A588" t="s">
        <v>1319</v>
      </c>
      <c r="B588" s="211">
        <v>47.0426199798233</v>
      </c>
      <c r="C588" s="211">
        <v>-120.439857217624</v>
      </c>
      <c r="D588" s="212">
        <v>1871.3</v>
      </c>
      <c r="E588" s="210">
        <v>980590.63699999999</v>
      </c>
      <c r="F588" s="210">
        <v>-101.04900000000001</v>
      </c>
      <c r="G588" s="210">
        <v>-100.899</v>
      </c>
      <c r="H588" s="210">
        <v>-37.226999999999997</v>
      </c>
      <c r="I588" s="210">
        <v>0</v>
      </c>
      <c r="J588" s="210">
        <v>0.87</v>
      </c>
      <c r="K588" s="210">
        <v>-17.338999999999999</v>
      </c>
    </row>
    <row r="589" spans="1:11" x14ac:dyDescent="0.25">
      <c r="A589" t="s">
        <v>1320</v>
      </c>
      <c r="B589" s="211">
        <v>47.039254919934102</v>
      </c>
      <c r="C589" s="211">
        <v>-120.446048835228</v>
      </c>
      <c r="D589" s="212">
        <v>1842.2</v>
      </c>
      <c r="E589" s="210">
        <v>980590.90599999996</v>
      </c>
      <c r="F589" s="210">
        <v>-102.21599999999999</v>
      </c>
      <c r="G589" s="210">
        <v>-102.096</v>
      </c>
      <c r="H589" s="210">
        <v>-39.384</v>
      </c>
      <c r="I589" s="210">
        <v>0</v>
      </c>
      <c r="J589" s="210">
        <v>0.83</v>
      </c>
      <c r="K589" s="210">
        <v>-18.486000000000001</v>
      </c>
    </row>
    <row r="590" spans="1:11" x14ac:dyDescent="0.25">
      <c r="A590" t="s">
        <v>1321</v>
      </c>
      <c r="B590" s="211">
        <v>47.044476707620603</v>
      </c>
      <c r="C590" s="211">
        <v>-120.450812264633</v>
      </c>
      <c r="D590" s="212">
        <v>1872.1</v>
      </c>
      <c r="E590" s="210">
        <v>980590.69700000004</v>
      </c>
      <c r="F590" s="210">
        <v>-101.104</v>
      </c>
      <c r="G590" s="210">
        <v>-100.964</v>
      </c>
      <c r="H590" s="210">
        <v>-37.252000000000002</v>
      </c>
      <c r="I590" s="210">
        <v>0</v>
      </c>
      <c r="J590" s="210">
        <v>0.86</v>
      </c>
      <c r="K590" s="210">
        <v>-17.033999999999999</v>
      </c>
    </row>
    <row r="591" spans="1:11" x14ac:dyDescent="0.25">
      <c r="A591" t="s">
        <v>1322</v>
      </c>
      <c r="B591" s="211">
        <v>47.036986650264097</v>
      </c>
      <c r="C591" s="211">
        <v>-120.457078965267</v>
      </c>
      <c r="D591" s="212">
        <v>1832.2</v>
      </c>
      <c r="E591" s="210">
        <v>980590.87899999996</v>
      </c>
      <c r="F591" s="210">
        <v>-102.639</v>
      </c>
      <c r="G591" s="210">
        <v>-102.556</v>
      </c>
      <c r="H591" s="210">
        <v>-40.15</v>
      </c>
      <c r="I591" s="210">
        <v>0</v>
      </c>
      <c r="J591" s="210">
        <v>0.79</v>
      </c>
      <c r="K591" s="210">
        <v>-18.716000000000001</v>
      </c>
    </row>
    <row r="592" spans="1:11" x14ac:dyDescent="0.25">
      <c r="A592" t="s">
        <v>1323</v>
      </c>
      <c r="B592" s="211">
        <v>47.022424919472897</v>
      </c>
      <c r="C592" s="211">
        <v>-120.447458854768</v>
      </c>
      <c r="D592" s="212">
        <v>1758.4</v>
      </c>
      <c r="E592" s="210">
        <v>980593.20700000005</v>
      </c>
      <c r="F592" s="210">
        <v>-103.41500000000001</v>
      </c>
      <c r="G592" s="210">
        <v>-103.38800000000001</v>
      </c>
      <c r="H592" s="210">
        <v>-43.441000000000003</v>
      </c>
      <c r="I592" s="210">
        <v>0</v>
      </c>
      <c r="J592" s="210">
        <v>0.71</v>
      </c>
      <c r="K592" s="210">
        <v>-20.358000000000001</v>
      </c>
    </row>
    <row r="593" spans="1:11" x14ac:dyDescent="0.25">
      <c r="A593" t="s">
        <v>1324</v>
      </c>
      <c r="B593" s="211">
        <v>47.0128999068789</v>
      </c>
      <c r="C593" s="211">
        <v>-120.43366372506</v>
      </c>
      <c r="D593" s="212">
        <v>1750.2</v>
      </c>
      <c r="E593" s="210">
        <v>980594.94299999997</v>
      </c>
      <c r="F593" s="210">
        <v>-101.309</v>
      </c>
      <c r="G593" s="210">
        <v>-101.32</v>
      </c>
      <c r="H593" s="210">
        <v>-41.616</v>
      </c>
      <c r="I593" s="210">
        <v>0</v>
      </c>
      <c r="J593" s="210">
        <v>0.67</v>
      </c>
      <c r="K593" s="210">
        <v>-19</v>
      </c>
    </row>
    <row r="594" spans="1:11" x14ac:dyDescent="0.25">
      <c r="A594" t="s">
        <v>1325</v>
      </c>
      <c r="B594" s="211">
        <v>47.0076182575961</v>
      </c>
      <c r="C594" s="211">
        <v>-120.448892079006</v>
      </c>
      <c r="D594" s="212">
        <v>1695.1</v>
      </c>
      <c r="E594" s="210">
        <v>980595.72100000002</v>
      </c>
      <c r="F594" s="210">
        <v>-103.361</v>
      </c>
      <c r="G594" s="210">
        <v>-103.383</v>
      </c>
      <c r="H594" s="210">
        <v>-45.548999999999999</v>
      </c>
      <c r="I594" s="210">
        <v>0</v>
      </c>
      <c r="J594" s="210">
        <v>0.64</v>
      </c>
      <c r="K594" s="210">
        <v>-20.823</v>
      </c>
    </row>
    <row r="595" spans="1:11" x14ac:dyDescent="0.25">
      <c r="A595" t="s">
        <v>1326</v>
      </c>
      <c r="B595" s="211">
        <v>47.014446583108302</v>
      </c>
      <c r="C595" s="211">
        <v>-120.465577069144</v>
      </c>
      <c r="D595" s="212">
        <v>1724.1</v>
      </c>
      <c r="E595" s="210">
        <v>980594.60800000001</v>
      </c>
      <c r="F595" s="210">
        <v>-103.35299999999999</v>
      </c>
      <c r="G595" s="210">
        <v>-103.36499999999999</v>
      </c>
      <c r="H595" s="210">
        <v>-44.552999999999997</v>
      </c>
      <c r="I595" s="210">
        <v>0</v>
      </c>
      <c r="J595" s="210">
        <v>0.66</v>
      </c>
      <c r="K595" s="210">
        <v>-20.114999999999998</v>
      </c>
    </row>
    <row r="596" spans="1:11" x14ac:dyDescent="0.25">
      <c r="A596" t="s">
        <v>1327</v>
      </c>
      <c r="B596" s="211">
        <v>47.030500045285301</v>
      </c>
      <c r="C596" s="211">
        <v>-120.434345626157</v>
      </c>
      <c r="D596" s="212">
        <v>1823.5</v>
      </c>
      <c r="E596" s="210">
        <v>980590.96799999999</v>
      </c>
      <c r="F596" s="210">
        <v>-102.48699999999999</v>
      </c>
      <c r="G596" s="210">
        <v>-102.422</v>
      </c>
      <c r="H596" s="210">
        <v>-40.295999999999999</v>
      </c>
      <c r="I596" s="210">
        <v>0</v>
      </c>
      <c r="J596" s="210">
        <v>0.77</v>
      </c>
      <c r="K596" s="210">
        <v>-19.452000000000002</v>
      </c>
    </row>
    <row r="597" spans="1:11" x14ac:dyDescent="0.25">
      <c r="A597" t="s">
        <v>1328</v>
      </c>
      <c r="B597" s="211">
        <v>47.034329991216197</v>
      </c>
      <c r="C597" s="211">
        <v>-120.42355053699301</v>
      </c>
      <c r="D597" s="212">
        <v>1878.7</v>
      </c>
      <c r="E597" s="210">
        <v>980590.26899999997</v>
      </c>
      <c r="F597" s="210">
        <v>-100.224</v>
      </c>
      <c r="G597" s="210">
        <v>-100.137</v>
      </c>
      <c r="H597" s="210">
        <v>-36.15</v>
      </c>
      <c r="I597" s="210">
        <v>0</v>
      </c>
      <c r="J597" s="210">
        <v>0.81</v>
      </c>
      <c r="K597" s="210">
        <v>-17.337</v>
      </c>
    </row>
    <row r="598" spans="1:11" x14ac:dyDescent="0.25">
      <c r="A598" t="s">
        <v>1329</v>
      </c>
      <c r="B598" s="211">
        <v>47.0228500233505</v>
      </c>
      <c r="C598" s="211">
        <v>-120.421300559846</v>
      </c>
      <c r="D598" s="212">
        <v>1815.2</v>
      </c>
      <c r="E598" s="210">
        <v>980591.68</v>
      </c>
      <c r="F598" s="210">
        <v>-101.58199999999999</v>
      </c>
      <c r="G598" s="210">
        <v>-101.554</v>
      </c>
      <c r="H598" s="210">
        <v>-39.673999999999999</v>
      </c>
      <c r="I598" s="210">
        <v>0</v>
      </c>
      <c r="J598" s="210">
        <v>0.73</v>
      </c>
      <c r="K598" s="210">
        <v>-19.254000000000001</v>
      </c>
    </row>
    <row r="599" spans="1:11" x14ac:dyDescent="0.25">
      <c r="A599" t="s">
        <v>1330</v>
      </c>
      <c r="B599" s="211">
        <v>47.030436716152003</v>
      </c>
      <c r="C599" s="211">
        <v>-120.401585617412</v>
      </c>
      <c r="D599" s="212">
        <v>1904.7</v>
      </c>
      <c r="E599" s="210">
        <v>980591.51199999999</v>
      </c>
      <c r="F599" s="210">
        <v>-97.072999999999993</v>
      </c>
      <c r="G599" s="210">
        <v>-96.992999999999995</v>
      </c>
      <c r="H599" s="210">
        <v>-32.112000000000002</v>
      </c>
      <c r="I599" s="210">
        <v>0</v>
      </c>
      <c r="J599" s="210">
        <v>0.81</v>
      </c>
      <c r="K599" s="210">
        <v>-14.952999999999999</v>
      </c>
    </row>
    <row r="600" spans="1:11" x14ac:dyDescent="0.25">
      <c r="A600" t="s">
        <v>1331</v>
      </c>
      <c r="B600" s="211">
        <v>47.008106735913998</v>
      </c>
      <c r="C600" s="211">
        <v>-120.401475292206</v>
      </c>
      <c r="D600" s="212">
        <v>1779.6</v>
      </c>
      <c r="E600" s="210">
        <v>980595.34699999995</v>
      </c>
      <c r="F600" s="210">
        <v>-98.715000000000003</v>
      </c>
      <c r="G600" s="210">
        <v>-98.715000000000003</v>
      </c>
      <c r="H600" s="210">
        <v>-38.021000000000001</v>
      </c>
      <c r="I600" s="210">
        <v>0</v>
      </c>
      <c r="J600" s="210">
        <v>0.69</v>
      </c>
      <c r="K600" s="210">
        <v>-17.475999999999999</v>
      </c>
    </row>
    <row r="601" spans="1:11" x14ac:dyDescent="0.25">
      <c r="A601" t="s">
        <v>1332</v>
      </c>
      <c r="B601" s="211">
        <v>46.992426631044601</v>
      </c>
      <c r="C601" s="211">
        <v>-120.413226815372</v>
      </c>
      <c r="D601" s="212">
        <v>1688.2</v>
      </c>
      <c r="E601" s="210">
        <v>980596.69299999997</v>
      </c>
      <c r="F601" s="210">
        <v>-101.429</v>
      </c>
      <c r="G601" s="210">
        <v>-101.479</v>
      </c>
      <c r="H601" s="210">
        <v>-43.853000000000002</v>
      </c>
      <c r="I601" s="210">
        <v>0</v>
      </c>
      <c r="J601" s="210">
        <v>0.61</v>
      </c>
      <c r="K601" s="210">
        <v>-20.439</v>
      </c>
    </row>
    <row r="602" spans="1:11" x14ac:dyDescent="0.25">
      <c r="A602" t="s">
        <v>1333</v>
      </c>
      <c r="B602" s="211">
        <v>46.9859266353035</v>
      </c>
      <c r="C602" s="211">
        <v>-120.396530162228</v>
      </c>
      <c r="D602" s="212">
        <v>1686.9</v>
      </c>
      <c r="E602" s="210">
        <v>980598.51500000001</v>
      </c>
      <c r="F602" s="210">
        <v>-99.099000000000004</v>
      </c>
      <c r="G602" s="210">
        <v>-99.097999999999999</v>
      </c>
      <c r="H602" s="210">
        <v>-41.567</v>
      </c>
      <c r="I602" s="210">
        <v>0</v>
      </c>
      <c r="J602" s="210">
        <v>0.66</v>
      </c>
      <c r="K602" s="210">
        <v>-18.738</v>
      </c>
    </row>
    <row r="603" spans="1:11" x14ac:dyDescent="0.25">
      <c r="A603" t="s">
        <v>1334</v>
      </c>
      <c r="B603" s="211">
        <v>46.9933483805615</v>
      </c>
      <c r="C603" s="211">
        <v>-120.388410242502</v>
      </c>
      <c r="D603" s="212">
        <v>1827.6</v>
      </c>
      <c r="E603" s="210">
        <v>980593.00899999996</v>
      </c>
      <c r="F603" s="210">
        <v>-96.843000000000004</v>
      </c>
      <c r="G603" s="210">
        <v>-96.899000000000001</v>
      </c>
      <c r="H603" s="210">
        <v>-34.511000000000003</v>
      </c>
      <c r="I603" s="210">
        <v>0</v>
      </c>
      <c r="J603" s="210">
        <v>0.65</v>
      </c>
      <c r="K603" s="210">
        <v>-16.548999999999999</v>
      </c>
    </row>
    <row r="604" spans="1:11" x14ac:dyDescent="0.25">
      <c r="A604" t="s">
        <v>1335</v>
      </c>
      <c r="B604" s="211">
        <v>46.993624961669397</v>
      </c>
      <c r="C604" s="211">
        <v>-120.396208488163</v>
      </c>
      <c r="D604" s="212">
        <v>1724.1</v>
      </c>
      <c r="E604" s="210">
        <v>980597.64099999995</v>
      </c>
      <c r="F604" s="210">
        <v>-98.438000000000002</v>
      </c>
      <c r="G604" s="210">
        <v>-98.379000000000005</v>
      </c>
      <c r="H604" s="210">
        <v>-39.636000000000003</v>
      </c>
      <c r="I604" s="210">
        <v>0</v>
      </c>
      <c r="J604" s="210">
        <v>0.73</v>
      </c>
      <c r="K604" s="210">
        <v>-17.779</v>
      </c>
    </row>
    <row r="605" spans="1:11" x14ac:dyDescent="0.25">
      <c r="A605" t="s">
        <v>1336</v>
      </c>
      <c r="B605" s="211">
        <v>46.994251586705701</v>
      </c>
      <c r="C605" s="211">
        <v>-120.43331031182301</v>
      </c>
      <c r="D605" s="212">
        <v>1655.1</v>
      </c>
      <c r="E605" s="210">
        <v>980596.67099999997</v>
      </c>
      <c r="F605" s="210">
        <v>-103.598</v>
      </c>
      <c r="G605" s="210">
        <v>-103.637</v>
      </c>
      <c r="H605" s="210">
        <v>-47.149000000000001</v>
      </c>
      <c r="I605" s="210">
        <v>0</v>
      </c>
      <c r="J605" s="210">
        <v>0.61</v>
      </c>
      <c r="K605" s="210">
        <v>-21.957000000000001</v>
      </c>
    </row>
    <row r="606" spans="1:11" x14ac:dyDescent="0.25">
      <c r="A606" t="s">
        <v>1337</v>
      </c>
      <c r="B606" s="211">
        <v>47.000350043034103</v>
      </c>
      <c r="C606" s="211">
        <v>-120.42125357286599</v>
      </c>
      <c r="D606" s="212">
        <v>1706.7</v>
      </c>
      <c r="E606" s="210">
        <v>980595.66200000001</v>
      </c>
      <c r="F606" s="210">
        <v>-102.068</v>
      </c>
      <c r="G606" s="210">
        <v>-102.104</v>
      </c>
      <c r="H606" s="210">
        <v>-43.86</v>
      </c>
      <c r="I606" s="210">
        <v>0</v>
      </c>
      <c r="J606" s="210">
        <v>0.63</v>
      </c>
      <c r="K606" s="210">
        <v>-20.564</v>
      </c>
    </row>
    <row r="607" spans="1:11" x14ac:dyDescent="0.25">
      <c r="A607" t="s">
        <v>1338</v>
      </c>
      <c r="B607" s="211">
        <v>47.007871566767001</v>
      </c>
      <c r="C607" s="211">
        <v>-120.41825530295399</v>
      </c>
      <c r="D607" s="212">
        <v>1750.8</v>
      </c>
      <c r="E607" s="210">
        <v>980595.27</v>
      </c>
      <c r="F607" s="210">
        <v>-100.49299999999999</v>
      </c>
      <c r="G607" s="210">
        <v>-100.514</v>
      </c>
      <c r="H607" s="210">
        <v>-40.779000000000003</v>
      </c>
      <c r="I607" s="210">
        <v>0</v>
      </c>
      <c r="J607" s="210">
        <v>0.66</v>
      </c>
      <c r="K607" s="210">
        <v>-18.803999999999998</v>
      </c>
    </row>
    <row r="608" spans="1:11" x14ac:dyDescent="0.25">
      <c r="A608" t="s">
        <v>1339</v>
      </c>
      <c r="B608" s="211">
        <v>47.011841774509001</v>
      </c>
      <c r="C608" s="211">
        <v>-120.34774539030499</v>
      </c>
      <c r="D608" s="212">
        <v>1970.9</v>
      </c>
      <c r="E608" s="210">
        <v>980588.55200000003</v>
      </c>
      <c r="F608" s="210">
        <v>-94.388999999999996</v>
      </c>
      <c r="G608" s="210">
        <v>-94.311000000000007</v>
      </c>
      <c r="H608" s="210">
        <v>-27.170999999999999</v>
      </c>
      <c r="I608" s="210">
        <v>0</v>
      </c>
      <c r="J608" s="210">
        <v>0.83</v>
      </c>
      <c r="K608" s="210">
        <v>-14.521000000000001</v>
      </c>
    </row>
    <row r="609" spans="1:11" x14ac:dyDescent="0.25">
      <c r="A609" t="s">
        <v>1340</v>
      </c>
      <c r="B609" s="211">
        <v>47.016081742816603</v>
      </c>
      <c r="C609" s="211">
        <v>-120.33366537840401</v>
      </c>
      <c r="D609" s="212">
        <v>2047.7</v>
      </c>
      <c r="E609" s="210">
        <v>980584.60699999996</v>
      </c>
      <c r="F609" s="210">
        <v>-94.111999999999995</v>
      </c>
      <c r="G609" s="210">
        <v>-93.817999999999998</v>
      </c>
      <c r="H609" s="210">
        <v>-24.273</v>
      </c>
      <c r="I609" s="210">
        <v>0</v>
      </c>
      <c r="J609" s="210">
        <v>1.07</v>
      </c>
      <c r="K609" s="210">
        <v>-14.327999999999999</v>
      </c>
    </row>
    <row r="610" spans="1:11" x14ac:dyDescent="0.25">
      <c r="A610" t="s">
        <v>1341</v>
      </c>
      <c r="B610" s="211">
        <v>47.009891737268603</v>
      </c>
      <c r="C610" s="211">
        <v>-120.36747878529999</v>
      </c>
      <c r="D610" s="212">
        <v>1960.5</v>
      </c>
      <c r="E610" s="210">
        <v>980589.21799999999</v>
      </c>
      <c r="F610" s="210">
        <v>-94.165999999999997</v>
      </c>
      <c r="G610" s="210">
        <v>-94.185000000000002</v>
      </c>
      <c r="H610" s="210">
        <v>-27.300999999999998</v>
      </c>
      <c r="I610" s="210">
        <v>0</v>
      </c>
      <c r="J610" s="210">
        <v>0.73</v>
      </c>
      <c r="K610" s="210">
        <v>-13.895</v>
      </c>
    </row>
    <row r="611" spans="1:11" x14ac:dyDescent="0.25">
      <c r="A611" t="s">
        <v>1342</v>
      </c>
      <c r="B611" s="211">
        <v>46.995861664670798</v>
      </c>
      <c r="C611" s="211">
        <v>-120.36000692335899</v>
      </c>
      <c r="D611" s="212">
        <v>1936.7</v>
      </c>
      <c r="E611" s="210">
        <v>980591.02599999995</v>
      </c>
      <c r="F611" s="210">
        <v>-92.518000000000001</v>
      </c>
      <c r="G611" s="210">
        <v>-92.448999999999998</v>
      </c>
      <c r="H611" s="210">
        <v>-26.465</v>
      </c>
      <c r="I611" s="210">
        <v>0.01</v>
      </c>
      <c r="J611" s="210">
        <v>0.81</v>
      </c>
      <c r="K611" s="210">
        <v>-12.829000000000001</v>
      </c>
    </row>
    <row r="612" spans="1:11" x14ac:dyDescent="0.25">
      <c r="A612" t="s">
        <v>1343</v>
      </c>
      <c r="B612" s="211">
        <v>46.9885850921426</v>
      </c>
      <c r="C612" s="211">
        <v>-120.36784183764</v>
      </c>
      <c r="D612" s="212">
        <v>1927.2</v>
      </c>
      <c r="E612" s="210">
        <v>980590.821</v>
      </c>
      <c r="F612" s="210">
        <v>-92.632000000000005</v>
      </c>
      <c r="G612" s="210">
        <v>-92.59</v>
      </c>
      <c r="H612" s="210">
        <v>-26.901</v>
      </c>
      <c r="I612" s="210">
        <v>0</v>
      </c>
      <c r="J612" s="210">
        <v>0.78</v>
      </c>
      <c r="K612" s="210">
        <v>-13.02</v>
      </c>
    </row>
    <row r="613" spans="1:11" x14ac:dyDescent="0.25">
      <c r="A613" t="s">
        <v>1344</v>
      </c>
      <c r="B613" s="211">
        <v>46.982258239952301</v>
      </c>
      <c r="C613" s="211">
        <v>-120.369615096006</v>
      </c>
      <c r="D613" s="212">
        <v>1918.6</v>
      </c>
      <c r="E613" s="210">
        <v>980591.43299999996</v>
      </c>
      <c r="F613" s="210">
        <v>-91.965000000000003</v>
      </c>
      <c r="G613" s="210">
        <v>-91.911000000000001</v>
      </c>
      <c r="H613" s="210">
        <v>-26.529</v>
      </c>
      <c r="I613" s="210">
        <v>0</v>
      </c>
      <c r="J613" s="210">
        <v>0.79</v>
      </c>
      <c r="K613" s="210">
        <v>-12.500999999999999</v>
      </c>
    </row>
    <row r="614" spans="1:11" x14ac:dyDescent="0.25">
      <c r="A614" t="s">
        <v>1345</v>
      </c>
      <c r="B614" s="211">
        <v>47.129845301742598</v>
      </c>
      <c r="C614" s="211">
        <v>-120.401934610146</v>
      </c>
      <c r="D614" s="212">
        <v>3312.5</v>
      </c>
      <c r="E614" s="210">
        <v>980516.73300000001</v>
      </c>
      <c r="F614" s="210">
        <v>-96.501999999999995</v>
      </c>
      <c r="G614" s="210">
        <v>-93.42</v>
      </c>
      <c r="H614" s="210">
        <v>16.474</v>
      </c>
      <c r="I614" s="210">
        <v>0.01</v>
      </c>
      <c r="J614" s="210">
        <v>4.2</v>
      </c>
      <c r="K614" s="210">
        <v>-7.98</v>
      </c>
    </row>
    <row r="615" spans="1:11" x14ac:dyDescent="0.25">
      <c r="A615" t="s">
        <v>1346</v>
      </c>
      <c r="B615" s="211">
        <v>47.1349986815938</v>
      </c>
      <c r="C615" s="211">
        <v>-120.397682920997</v>
      </c>
      <c r="D615" s="212">
        <v>3482.4</v>
      </c>
      <c r="E615" s="210">
        <v>980508.35</v>
      </c>
      <c r="F615" s="210">
        <v>-95.171999999999997</v>
      </c>
      <c r="G615" s="210">
        <v>-92.397000000000006</v>
      </c>
      <c r="H615" s="210">
        <v>23.6</v>
      </c>
      <c r="I615" s="210">
        <v>0</v>
      </c>
      <c r="J615" s="210">
        <v>3.93</v>
      </c>
      <c r="K615" s="210">
        <v>-6.9370000000000003</v>
      </c>
    </row>
    <row r="616" spans="1:11" x14ac:dyDescent="0.25">
      <c r="A616" t="s">
        <v>1347</v>
      </c>
      <c r="B616" s="211">
        <v>47.145316885852502</v>
      </c>
      <c r="C616" s="211">
        <v>-120.392701331509</v>
      </c>
      <c r="D616" s="212">
        <v>3263.2</v>
      </c>
      <c r="E616" s="210">
        <v>980521.04399999999</v>
      </c>
      <c r="F616" s="210">
        <v>-96.540999999999997</v>
      </c>
      <c r="G616" s="210">
        <v>-90.647000000000006</v>
      </c>
      <c r="H616" s="210">
        <v>14.753</v>
      </c>
      <c r="I616" s="210">
        <v>0</v>
      </c>
      <c r="J616" s="210">
        <v>7</v>
      </c>
      <c r="K616" s="210">
        <v>-4.9470000000000001</v>
      </c>
    </row>
    <row r="617" spans="1:11" x14ac:dyDescent="0.25">
      <c r="A617" t="s">
        <v>1348</v>
      </c>
      <c r="B617" s="211">
        <v>47.1522968535511</v>
      </c>
      <c r="C617" s="211">
        <v>-120.395499729405</v>
      </c>
      <c r="D617" s="212">
        <v>3395.2</v>
      </c>
      <c r="E617" s="210">
        <v>980513.98</v>
      </c>
      <c r="F617" s="210">
        <v>-96.328000000000003</v>
      </c>
      <c r="G617" s="210">
        <v>-90.204999999999998</v>
      </c>
      <c r="H617" s="210">
        <v>19.469000000000001</v>
      </c>
      <c r="I617" s="210">
        <v>0.01</v>
      </c>
      <c r="J617" s="210">
        <v>7.26</v>
      </c>
      <c r="K617" s="210">
        <v>-4.2149999999999999</v>
      </c>
    </row>
    <row r="618" spans="1:11" x14ac:dyDescent="0.25">
      <c r="A618" t="s">
        <v>1349</v>
      </c>
      <c r="B618" s="211">
        <v>47.1681002991319</v>
      </c>
      <c r="C618" s="211">
        <v>-120.400018212273</v>
      </c>
      <c r="D618" s="212">
        <v>3713.4</v>
      </c>
      <c r="E618" s="210">
        <v>980495.61600000004</v>
      </c>
      <c r="F618" s="210">
        <v>-97.061999999999998</v>
      </c>
      <c r="G618" s="210">
        <v>-91.367000000000004</v>
      </c>
      <c r="H618" s="210">
        <v>29.587</v>
      </c>
      <c r="I618" s="210">
        <v>0.08</v>
      </c>
      <c r="J618" s="210">
        <v>6.9</v>
      </c>
      <c r="K618" s="210">
        <v>-4.8170000000000002</v>
      </c>
    </row>
    <row r="619" spans="1:11" x14ac:dyDescent="0.25">
      <c r="A619" t="s">
        <v>1350</v>
      </c>
      <c r="B619" s="211">
        <v>47.118346764889097</v>
      </c>
      <c r="C619" s="211">
        <v>-120.406291164843</v>
      </c>
      <c r="D619" s="212">
        <v>3332.4</v>
      </c>
      <c r="E619" s="210">
        <v>980511.49899999995</v>
      </c>
      <c r="F619" s="210">
        <v>-99.501999999999995</v>
      </c>
      <c r="G619" s="210">
        <v>-96.915000000000006</v>
      </c>
      <c r="H619" s="210">
        <v>14.154</v>
      </c>
      <c r="I619" s="210">
        <v>0.02</v>
      </c>
      <c r="J619" s="210">
        <v>3.71</v>
      </c>
      <c r="K619" s="210">
        <v>-11.765000000000001</v>
      </c>
    </row>
    <row r="620" spans="1:11" x14ac:dyDescent="0.25">
      <c r="A620" t="s">
        <v>1351</v>
      </c>
      <c r="B620" s="211">
        <v>47.124073538971103</v>
      </c>
      <c r="C620" s="211">
        <v>-120.412452978932</v>
      </c>
      <c r="D620" s="212">
        <v>3361.9</v>
      </c>
      <c r="E620" s="210">
        <v>980511.46799999999</v>
      </c>
      <c r="F620" s="210">
        <v>-98.287999999999997</v>
      </c>
      <c r="G620" s="210">
        <v>-95.527000000000001</v>
      </c>
      <c r="H620" s="210">
        <v>16.372</v>
      </c>
      <c r="I620" s="210">
        <v>0.02</v>
      </c>
      <c r="J620" s="210">
        <v>3.89</v>
      </c>
      <c r="K620" s="210">
        <v>-10.016999999999999</v>
      </c>
    </row>
    <row r="621" spans="1:11" x14ac:dyDescent="0.25">
      <c r="A621" t="s">
        <v>1352</v>
      </c>
      <c r="B621" s="211">
        <v>47.116601947781298</v>
      </c>
      <c r="C621" s="211">
        <v>-120.42193960898</v>
      </c>
      <c r="D621" s="212">
        <v>2873.5</v>
      </c>
      <c r="E621" s="210">
        <v>980537.20200000005</v>
      </c>
      <c r="F621" s="210">
        <v>-101.128</v>
      </c>
      <c r="G621" s="210">
        <v>-98.289000000000001</v>
      </c>
      <c r="H621" s="210">
        <v>-3.1240000000000001</v>
      </c>
      <c r="I621" s="210">
        <v>0.03</v>
      </c>
      <c r="J621" s="210">
        <v>3.85</v>
      </c>
      <c r="K621" s="210">
        <v>-12.659000000000001</v>
      </c>
    </row>
    <row r="622" spans="1:11" x14ac:dyDescent="0.25">
      <c r="A622" t="s">
        <v>1353</v>
      </c>
      <c r="B622" s="211">
        <v>47.1081702120496</v>
      </c>
      <c r="C622" s="211">
        <v>-120.428982802912</v>
      </c>
      <c r="D622" s="212">
        <v>2606.6</v>
      </c>
      <c r="E622" s="210">
        <v>980553.799</v>
      </c>
      <c r="F622" s="210">
        <v>-99.759</v>
      </c>
      <c r="G622" s="210">
        <v>-97.948999999999998</v>
      </c>
      <c r="H622" s="210">
        <v>-10.859</v>
      </c>
      <c r="I622" s="210">
        <v>0</v>
      </c>
      <c r="J622" s="210">
        <v>2.75</v>
      </c>
      <c r="K622" s="210">
        <v>-12.369</v>
      </c>
    </row>
    <row r="623" spans="1:11" x14ac:dyDescent="0.25">
      <c r="A623" t="s">
        <v>1354</v>
      </c>
      <c r="B623" s="211">
        <v>47.129883562443403</v>
      </c>
      <c r="C623" s="211">
        <v>-120.425594509913</v>
      </c>
      <c r="D623" s="212">
        <v>3386</v>
      </c>
      <c r="E623" s="210">
        <v>980513.39199999999</v>
      </c>
      <c r="F623" s="210">
        <v>-95.441999999999993</v>
      </c>
      <c r="G623" s="210">
        <v>-92.977000000000004</v>
      </c>
      <c r="H623" s="210">
        <v>20.041</v>
      </c>
      <c r="I623" s="210">
        <v>0</v>
      </c>
      <c r="J623" s="210">
        <v>3.6</v>
      </c>
      <c r="K623" s="210">
        <v>-6.8869999999999996</v>
      </c>
    </row>
    <row r="624" spans="1:11" x14ac:dyDescent="0.25">
      <c r="A624" t="s">
        <v>1355</v>
      </c>
      <c r="B624" s="211">
        <v>47.142693646969498</v>
      </c>
      <c r="C624" s="211">
        <v>-120.41647466722399</v>
      </c>
      <c r="D624" s="212">
        <v>4178.2</v>
      </c>
      <c r="E624" s="210">
        <v>980466.76599999995</v>
      </c>
      <c r="F624" s="210">
        <v>-95.784999999999997</v>
      </c>
      <c r="G624" s="210">
        <v>-92.236999999999995</v>
      </c>
      <c r="H624" s="210">
        <v>46.716999999999999</v>
      </c>
      <c r="I624" s="210">
        <v>0</v>
      </c>
      <c r="J624" s="210">
        <v>4.84</v>
      </c>
      <c r="K624" s="210">
        <v>-6.117</v>
      </c>
    </row>
    <row r="625" spans="1:11" x14ac:dyDescent="0.25">
      <c r="A625" t="s">
        <v>1356</v>
      </c>
      <c r="B625" s="211">
        <v>47.034385044904802</v>
      </c>
      <c r="C625" s="211">
        <v>-120.351827331753</v>
      </c>
      <c r="D625" s="212">
        <v>2060.3000000000002</v>
      </c>
      <c r="E625" s="210">
        <v>980583.03300000005</v>
      </c>
      <c r="F625" s="210">
        <v>-96.585999999999999</v>
      </c>
      <c r="G625" s="210">
        <v>-95.846000000000004</v>
      </c>
      <c r="H625" s="210">
        <v>-26.318000000000001</v>
      </c>
      <c r="I625" s="210">
        <v>0.01</v>
      </c>
      <c r="J625" s="210">
        <v>1.52</v>
      </c>
      <c r="K625" s="210">
        <v>-15.135999999999999</v>
      </c>
    </row>
    <row r="626" spans="1:11" x14ac:dyDescent="0.25">
      <c r="A626" t="s">
        <v>1357</v>
      </c>
      <c r="B626" s="211">
        <v>47.018596736122099</v>
      </c>
      <c r="C626" s="211">
        <v>-120.317243767176</v>
      </c>
      <c r="D626" s="212">
        <v>2194</v>
      </c>
      <c r="E626" s="210">
        <v>980577.34600000002</v>
      </c>
      <c r="F626" s="210">
        <v>-92.84</v>
      </c>
      <c r="G626" s="210">
        <v>-92.180999999999997</v>
      </c>
      <c r="H626" s="210">
        <v>-18.013000000000002</v>
      </c>
      <c r="I626" s="210">
        <v>0.01</v>
      </c>
      <c r="J626" s="210">
        <v>1.48</v>
      </c>
      <c r="K626" s="210">
        <v>-13.131</v>
      </c>
    </row>
    <row r="627" spans="1:11" x14ac:dyDescent="0.25">
      <c r="A627" t="s">
        <v>1358</v>
      </c>
      <c r="B627" s="211">
        <v>47.027106784507403</v>
      </c>
      <c r="C627" s="211">
        <v>-120.311750611316</v>
      </c>
      <c r="D627" s="212">
        <v>2262.5</v>
      </c>
      <c r="E627" s="210">
        <v>980574.07200000004</v>
      </c>
      <c r="F627" s="210">
        <v>-92.777000000000001</v>
      </c>
      <c r="G627" s="210">
        <v>-91.768000000000001</v>
      </c>
      <c r="H627" s="210">
        <v>-15.613</v>
      </c>
      <c r="I627" s="210">
        <v>0.01</v>
      </c>
      <c r="J627" s="210">
        <v>1.85</v>
      </c>
      <c r="K627" s="210">
        <v>-12.628</v>
      </c>
    </row>
    <row r="628" spans="1:11" x14ac:dyDescent="0.25">
      <c r="A628" t="s">
        <v>1359</v>
      </c>
      <c r="B628" s="211">
        <v>47.039426842162797</v>
      </c>
      <c r="C628" s="211">
        <v>-120.305055670546</v>
      </c>
      <c r="D628" s="212">
        <v>2396.8000000000002</v>
      </c>
      <c r="E628" s="210">
        <v>980567.68400000001</v>
      </c>
      <c r="F628" s="210">
        <v>-92.233999999999995</v>
      </c>
      <c r="G628" s="210">
        <v>-91.355000000000004</v>
      </c>
      <c r="H628" s="210">
        <v>-10.49</v>
      </c>
      <c r="I628" s="210">
        <v>0</v>
      </c>
      <c r="J628" s="210">
        <v>1.76</v>
      </c>
      <c r="K628" s="210">
        <v>-12.005000000000001</v>
      </c>
    </row>
    <row r="629" spans="1:11" x14ac:dyDescent="0.25">
      <c r="A629" t="s">
        <v>1360</v>
      </c>
      <c r="B629" s="211">
        <v>47.049156740180699</v>
      </c>
      <c r="C629" s="211">
        <v>-120.29855084987101</v>
      </c>
      <c r="D629" s="212">
        <v>2567.6999999999998</v>
      </c>
      <c r="E629" s="210">
        <v>980557.42799999996</v>
      </c>
      <c r="F629" s="210">
        <v>-93.126999999999995</v>
      </c>
      <c r="G629" s="210">
        <v>-91.475999999999999</v>
      </c>
      <c r="H629" s="210">
        <v>-5.5519999999999996</v>
      </c>
      <c r="I629" s="210">
        <v>0.02</v>
      </c>
      <c r="J629" s="210">
        <v>2.58</v>
      </c>
      <c r="K629" s="210">
        <v>-12.016</v>
      </c>
    </row>
    <row r="630" spans="1:11" x14ac:dyDescent="0.25">
      <c r="A630" t="s">
        <v>1361</v>
      </c>
      <c r="B630" s="211">
        <v>47.059569986424201</v>
      </c>
      <c r="C630" s="211">
        <v>-120.28921244664301</v>
      </c>
      <c r="D630" s="212">
        <v>2778.2</v>
      </c>
      <c r="E630" s="210">
        <v>980545.44099999999</v>
      </c>
      <c r="F630" s="210">
        <v>-93.448999999999998</v>
      </c>
      <c r="G630" s="210">
        <v>-91.536000000000001</v>
      </c>
      <c r="H630" s="210">
        <v>1.3029999999999999</v>
      </c>
      <c r="I630" s="210">
        <v>0.01</v>
      </c>
      <c r="J630" s="210">
        <v>2.9</v>
      </c>
      <c r="K630" s="210">
        <v>-12.076000000000001</v>
      </c>
    </row>
    <row r="631" spans="1:11" x14ac:dyDescent="0.25">
      <c r="A631" t="s">
        <v>1362</v>
      </c>
      <c r="B631" s="211">
        <v>47.049251732338703</v>
      </c>
      <c r="C631" s="211">
        <v>-120.282435685477</v>
      </c>
      <c r="D631" s="212">
        <v>2562.4</v>
      </c>
      <c r="E631" s="210">
        <v>980557.93599999999</v>
      </c>
      <c r="F631" s="210">
        <v>-92.945999999999998</v>
      </c>
      <c r="G631" s="210">
        <v>-90.573999999999998</v>
      </c>
      <c r="H631" s="210">
        <v>-5.5519999999999996</v>
      </c>
      <c r="I631" s="210">
        <v>0.02</v>
      </c>
      <c r="J631" s="210">
        <v>3.3</v>
      </c>
      <c r="K631" s="210">
        <v>-11.654</v>
      </c>
    </row>
    <row r="632" spans="1:11" x14ac:dyDescent="0.25">
      <c r="A632" t="s">
        <v>1363</v>
      </c>
      <c r="B632" s="211">
        <v>47.060458533021503</v>
      </c>
      <c r="C632" s="211">
        <v>-120.268622501292</v>
      </c>
      <c r="D632" s="212">
        <v>2730.6</v>
      </c>
      <c r="E632" s="210">
        <v>980548.77099999995</v>
      </c>
      <c r="F632" s="210">
        <v>-93.049000000000007</v>
      </c>
      <c r="G632" s="210">
        <v>-89.272999999999996</v>
      </c>
      <c r="H632" s="210">
        <v>8.1000000000000003E-2</v>
      </c>
      <c r="I632" s="210">
        <v>0.01</v>
      </c>
      <c r="J632" s="210">
        <v>4.75</v>
      </c>
      <c r="K632" s="210">
        <v>-10.493</v>
      </c>
    </row>
    <row r="633" spans="1:11" x14ac:dyDescent="0.25">
      <c r="A633" t="s">
        <v>1364</v>
      </c>
      <c r="B633" s="211">
        <v>47.065755174687602</v>
      </c>
      <c r="C633" s="211">
        <v>-120.254160839653</v>
      </c>
      <c r="D633" s="212">
        <v>2889.2</v>
      </c>
      <c r="E633" s="210">
        <v>980540.57400000002</v>
      </c>
      <c r="F633" s="210">
        <v>-92.222999999999999</v>
      </c>
      <c r="G633" s="210">
        <v>-88.218000000000004</v>
      </c>
      <c r="H633" s="210">
        <v>6.3170000000000002</v>
      </c>
      <c r="I633" s="210">
        <v>0.04</v>
      </c>
      <c r="J633" s="210">
        <v>5.0199999999999996</v>
      </c>
      <c r="K633" s="210">
        <v>-9.8079999999999998</v>
      </c>
    </row>
    <row r="634" spans="1:11" x14ac:dyDescent="0.25">
      <c r="A634" t="s">
        <v>1365</v>
      </c>
      <c r="B634" s="211">
        <v>47.037213510650702</v>
      </c>
      <c r="C634" s="211">
        <v>-120.322257322515</v>
      </c>
      <c r="D634" s="212">
        <v>2441.4</v>
      </c>
      <c r="E634" s="210">
        <v>980563.71200000006</v>
      </c>
      <c r="F634" s="210">
        <v>-93.334999999999994</v>
      </c>
      <c r="G634" s="210">
        <v>-92.787999999999997</v>
      </c>
      <c r="H634" s="210">
        <v>-10.07</v>
      </c>
      <c r="I634" s="210">
        <v>0.01</v>
      </c>
      <c r="J634" s="210">
        <v>1.44</v>
      </c>
      <c r="K634" s="210">
        <v>-12.968</v>
      </c>
    </row>
    <row r="635" spans="1:11" x14ac:dyDescent="0.25">
      <c r="A635" t="s">
        <v>1366</v>
      </c>
      <c r="B635" s="211">
        <v>47.045563464439901</v>
      </c>
      <c r="C635" s="211">
        <v>-120.326199123892</v>
      </c>
      <c r="D635" s="212">
        <v>2303.6999999999998</v>
      </c>
      <c r="E635" s="210">
        <v>980572.47100000002</v>
      </c>
      <c r="F635" s="210">
        <v>-93.575999999999993</v>
      </c>
      <c r="G635" s="210">
        <v>-92.93</v>
      </c>
      <c r="H635" s="210">
        <v>-15.007</v>
      </c>
      <c r="I635" s="210">
        <v>0</v>
      </c>
      <c r="J635" s="210">
        <v>1.5</v>
      </c>
      <c r="K635" s="210">
        <v>-12.65</v>
      </c>
    </row>
    <row r="636" spans="1:11" x14ac:dyDescent="0.25">
      <c r="A636" t="s">
        <v>1367</v>
      </c>
      <c r="B636" s="211">
        <v>47.000770000763403</v>
      </c>
      <c r="C636" s="211">
        <v>-120.34210530843499</v>
      </c>
      <c r="D636" s="212">
        <v>1958</v>
      </c>
      <c r="E636" s="210">
        <v>980589.98600000003</v>
      </c>
      <c r="F636" s="210">
        <v>-92.722999999999999</v>
      </c>
      <c r="G636" s="210">
        <v>-92.730999999999995</v>
      </c>
      <c r="H636" s="210">
        <v>-25.943000000000001</v>
      </c>
      <c r="I636" s="210">
        <v>0</v>
      </c>
      <c r="J636" s="210">
        <v>0.74</v>
      </c>
      <c r="K636" s="210">
        <v>-13.481</v>
      </c>
    </row>
    <row r="637" spans="1:11" x14ac:dyDescent="0.25">
      <c r="A637" t="s">
        <v>1368</v>
      </c>
      <c r="B637" s="211">
        <v>47.001128503148401</v>
      </c>
      <c r="C637" s="211">
        <v>-120.325950319177</v>
      </c>
      <c r="D637" s="212">
        <v>2009.1</v>
      </c>
      <c r="E637" s="210">
        <v>980587.60499999998</v>
      </c>
      <c r="F637" s="210">
        <v>-92.073999999999998</v>
      </c>
      <c r="G637" s="210">
        <v>-92.007999999999996</v>
      </c>
      <c r="H637" s="210">
        <v>-23.55</v>
      </c>
      <c r="I637" s="210">
        <v>0.01</v>
      </c>
      <c r="J637" s="210">
        <v>0.83</v>
      </c>
      <c r="K637" s="210">
        <v>-13.257999999999999</v>
      </c>
    </row>
    <row r="638" spans="1:11" x14ac:dyDescent="0.25">
      <c r="A638" t="s">
        <v>1369</v>
      </c>
      <c r="B638" s="211">
        <v>46.999743356145402</v>
      </c>
      <c r="C638" s="211">
        <v>-120.306895373092</v>
      </c>
      <c r="D638" s="212">
        <v>2101.1999999999998</v>
      </c>
      <c r="E638" s="210">
        <v>980582.69299999997</v>
      </c>
      <c r="F638" s="210">
        <v>-91.346000000000004</v>
      </c>
      <c r="G638" s="210">
        <v>-91.198999999999998</v>
      </c>
      <c r="H638" s="210">
        <v>-19.683</v>
      </c>
      <c r="I638" s="210">
        <v>0</v>
      </c>
      <c r="J638" s="210">
        <v>0.94</v>
      </c>
      <c r="K638" s="210">
        <v>-13.099</v>
      </c>
    </row>
    <row r="639" spans="1:11" x14ac:dyDescent="0.25">
      <c r="A639" t="s">
        <v>1370</v>
      </c>
      <c r="B639" s="211">
        <v>46.993900044324903</v>
      </c>
      <c r="C639" s="211">
        <v>-120.288691857331</v>
      </c>
      <c r="D639" s="212">
        <v>2173.6999999999998</v>
      </c>
      <c r="E639" s="210">
        <v>980578.924</v>
      </c>
      <c r="F639" s="210">
        <v>-90.244</v>
      </c>
      <c r="G639" s="210">
        <v>-90.049000000000007</v>
      </c>
      <c r="H639" s="210">
        <v>-16.106999999999999</v>
      </c>
      <c r="I639" s="210">
        <v>0</v>
      </c>
      <c r="J639" s="210">
        <v>1.01</v>
      </c>
      <c r="K639" s="210">
        <v>-12.739000000000001</v>
      </c>
    </row>
    <row r="640" spans="1:11" x14ac:dyDescent="0.25">
      <c r="A640" t="s">
        <v>1371</v>
      </c>
      <c r="B640" s="211">
        <v>46.989360041618298</v>
      </c>
      <c r="C640" s="211">
        <v>-120.2734419505</v>
      </c>
      <c r="D640" s="212">
        <v>2258.8000000000002</v>
      </c>
      <c r="E640" s="210">
        <v>980574.83799999999</v>
      </c>
      <c r="F640" s="210">
        <v>-88.822000000000003</v>
      </c>
      <c r="G640" s="210">
        <v>-88.572000000000003</v>
      </c>
      <c r="H640" s="210">
        <v>-11.782999999999999</v>
      </c>
      <c r="I640" s="210">
        <v>0</v>
      </c>
      <c r="J640" s="210">
        <v>1.0900000000000001</v>
      </c>
      <c r="K640" s="210">
        <v>-11.912000000000001</v>
      </c>
    </row>
    <row r="641" spans="1:11" x14ac:dyDescent="0.25">
      <c r="A641" t="s">
        <v>1372</v>
      </c>
      <c r="B641" s="211">
        <v>47.002823443663203</v>
      </c>
      <c r="C641" s="211">
        <v>-120.28203034403001</v>
      </c>
      <c r="D641" s="212">
        <v>2319.1</v>
      </c>
      <c r="E641" s="210">
        <v>980571.25199999998</v>
      </c>
      <c r="F641" s="210">
        <v>-90.013000000000005</v>
      </c>
      <c r="G641" s="210">
        <v>-89.570999999999998</v>
      </c>
      <c r="H641" s="210">
        <v>-10.919</v>
      </c>
      <c r="I641" s="210">
        <v>0</v>
      </c>
      <c r="J641" s="210">
        <v>1.3</v>
      </c>
      <c r="K641" s="210">
        <v>-12.201000000000001</v>
      </c>
    </row>
    <row r="642" spans="1:11" x14ac:dyDescent="0.25">
      <c r="A642" t="s">
        <v>1373</v>
      </c>
      <c r="B642" s="211">
        <v>47.015036768106398</v>
      </c>
      <c r="C642" s="211">
        <v>-120.281567092309</v>
      </c>
      <c r="D642" s="212">
        <v>2667.4</v>
      </c>
      <c r="E642" s="210">
        <v>980550.68200000003</v>
      </c>
      <c r="F642" s="210">
        <v>-90.822999999999993</v>
      </c>
      <c r="G642" s="210">
        <v>-89.56</v>
      </c>
      <c r="H642" s="210">
        <v>0.15</v>
      </c>
      <c r="I642" s="210">
        <v>0.02</v>
      </c>
      <c r="J642" s="210">
        <v>2.2200000000000002</v>
      </c>
      <c r="K642" s="210">
        <v>-11.87</v>
      </c>
    </row>
    <row r="643" spans="1:11" x14ac:dyDescent="0.25">
      <c r="A643" t="s">
        <v>1374</v>
      </c>
      <c r="B643" s="211">
        <v>47.026775172902603</v>
      </c>
      <c r="C643" s="211">
        <v>-120.27318391662</v>
      </c>
      <c r="D643" s="212">
        <v>3387.2</v>
      </c>
      <c r="E643" s="210">
        <v>980505.17200000002</v>
      </c>
      <c r="F643" s="210">
        <v>-94.281999999999996</v>
      </c>
      <c r="G643" s="210">
        <v>-90.016999999999996</v>
      </c>
      <c r="H643" s="210">
        <v>21.241</v>
      </c>
      <c r="I643" s="210">
        <v>0</v>
      </c>
      <c r="J643" s="210">
        <v>5.4</v>
      </c>
      <c r="K643" s="210">
        <v>-12.347</v>
      </c>
    </row>
    <row r="644" spans="1:11" x14ac:dyDescent="0.25">
      <c r="A644" t="s">
        <v>1375</v>
      </c>
      <c r="B644" s="211">
        <v>47.027526790239598</v>
      </c>
      <c r="C644" s="211">
        <v>-120.261457241591</v>
      </c>
      <c r="D644" s="212">
        <v>3439.9</v>
      </c>
      <c r="E644" s="210">
        <v>980503.47400000005</v>
      </c>
      <c r="F644" s="210">
        <v>-92.885999999999996</v>
      </c>
      <c r="G644" s="210">
        <v>-89.692999999999998</v>
      </c>
      <c r="H644" s="210">
        <v>24.437000000000001</v>
      </c>
      <c r="I644" s="210">
        <v>0.02</v>
      </c>
      <c r="J644" s="210">
        <v>4.34</v>
      </c>
      <c r="K644" s="210">
        <v>-12.393000000000001</v>
      </c>
    </row>
    <row r="645" spans="1:11" x14ac:dyDescent="0.25">
      <c r="A645" t="s">
        <v>1376</v>
      </c>
      <c r="B645" s="211">
        <v>47.007596757308299</v>
      </c>
      <c r="C645" s="211">
        <v>-120.266350463872</v>
      </c>
      <c r="D645" s="212">
        <v>2678.4</v>
      </c>
      <c r="E645" s="210">
        <v>980550.57299999997</v>
      </c>
      <c r="F645" s="210">
        <v>-89.6</v>
      </c>
      <c r="G645" s="210">
        <v>-88.808999999999997</v>
      </c>
      <c r="H645" s="210">
        <v>1.75</v>
      </c>
      <c r="I645" s="210">
        <v>0</v>
      </c>
      <c r="J645" s="210">
        <v>1.75</v>
      </c>
      <c r="K645" s="210">
        <v>-11.869</v>
      </c>
    </row>
    <row r="646" spans="1:11" x14ac:dyDescent="0.25">
      <c r="A646" t="s">
        <v>1377</v>
      </c>
      <c r="B646" s="211">
        <v>46.993753501716299</v>
      </c>
      <c r="C646" s="211">
        <v>-120.26011863471101</v>
      </c>
      <c r="D646" s="212">
        <v>2497.8000000000002</v>
      </c>
      <c r="E646" s="210">
        <v>980560.95600000001</v>
      </c>
      <c r="F646" s="210">
        <v>-88.787000000000006</v>
      </c>
      <c r="G646" s="210">
        <v>-88.355999999999995</v>
      </c>
      <c r="H646" s="210">
        <v>-3.5979999999999999</v>
      </c>
      <c r="I646" s="210">
        <v>0</v>
      </c>
      <c r="J646" s="210">
        <v>1.34</v>
      </c>
      <c r="K646" s="210">
        <v>-12.036</v>
      </c>
    </row>
    <row r="647" spans="1:11" x14ac:dyDescent="0.25">
      <c r="A647" t="s">
        <v>1378</v>
      </c>
      <c r="B647" s="211">
        <v>47.001641749386302</v>
      </c>
      <c r="C647" s="211">
        <v>-120.25171871544001</v>
      </c>
      <c r="D647" s="212">
        <v>2775.5</v>
      </c>
      <c r="E647" s="210">
        <v>980544.55099999998</v>
      </c>
      <c r="F647" s="210">
        <v>-89.269000000000005</v>
      </c>
      <c r="G647" s="210">
        <v>-88.545000000000002</v>
      </c>
      <c r="H647" s="210">
        <v>5.391</v>
      </c>
      <c r="I647" s="210">
        <v>0</v>
      </c>
      <c r="J647" s="210">
        <v>1.71</v>
      </c>
      <c r="K647" s="210">
        <v>-12.295</v>
      </c>
    </row>
    <row r="648" spans="1:11" x14ac:dyDescent="0.25">
      <c r="A648" t="s">
        <v>1379</v>
      </c>
      <c r="B648" s="211">
        <v>47.109015227158501</v>
      </c>
      <c r="C648" s="211">
        <v>-120.44423929097501</v>
      </c>
      <c r="D648" s="212">
        <v>2518.6</v>
      </c>
      <c r="E648" s="210">
        <v>980561.87399999995</v>
      </c>
      <c r="F648" s="210">
        <v>-97.028999999999996</v>
      </c>
      <c r="G648" s="210">
        <v>-95.484999999999999</v>
      </c>
      <c r="H648" s="210">
        <v>-11.129</v>
      </c>
      <c r="I648" s="210">
        <v>0</v>
      </c>
      <c r="J648" s="210">
        <v>2.46</v>
      </c>
      <c r="K648" s="210">
        <v>-9.4250000000000007</v>
      </c>
    </row>
    <row r="649" spans="1:11" x14ac:dyDescent="0.25">
      <c r="A649" t="s">
        <v>1380</v>
      </c>
      <c r="B649" s="211">
        <v>47.112908449366003</v>
      </c>
      <c r="C649" s="211">
        <v>-120.43783767838799</v>
      </c>
      <c r="D649" s="212">
        <v>2686.1</v>
      </c>
      <c r="E649" s="210">
        <v>980551.51699999999</v>
      </c>
      <c r="F649" s="210">
        <v>-97.706999999999994</v>
      </c>
      <c r="G649" s="210">
        <v>-95.808999999999997</v>
      </c>
      <c r="H649" s="210">
        <v>-6.0960000000000001</v>
      </c>
      <c r="I649" s="210">
        <v>0</v>
      </c>
      <c r="J649" s="210">
        <v>2.86</v>
      </c>
      <c r="K649" s="210">
        <v>-9.8190000000000008</v>
      </c>
    </row>
    <row r="650" spans="1:11" x14ac:dyDescent="0.25">
      <c r="A650" t="s">
        <v>1381</v>
      </c>
      <c r="B650" s="211">
        <v>47.166957134854897</v>
      </c>
      <c r="C650" s="211">
        <v>-120.449898065027</v>
      </c>
      <c r="D650" s="212">
        <v>2932.8</v>
      </c>
      <c r="E650" s="210">
        <v>980542.40700000001</v>
      </c>
      <c r="F650" s="210">
        <v>-96.917000000000002</v>
      </c>
      <c r="G650" s="210">
        <v>-88.174000000000007</v>
      </c>
      <c r="H650" s="210">
        <v>3.11</v>
      </c>
      <c r="I650" s="210">
        <v>0.02</v>
      </c>
      <c r="J650" s="210">
        <v>9.77</v>
      </c>
      <c r="K650" s="210">
        <v>-4.3999999999999997E-2</v>
      </c>
    </row>
    <row r="651" spans="1:11" x14ac:dyDescent="0.25">
      <c r="A651" t="s">
        <v>1382</v>
      </c>
      <c r="B651" s="211">
        <v>47.183335379383003</v>
      </c>
      <c r="C651" s="211">
        <v>-120.440696638189</v>
      </c>
      <c r="D651" s="212">
        <v>3300.5</v>
      </c>
      <c r="E651" s="210">
        <v>980522.05700000003</v>
      </c>
      <c r="F651" s="210">
        <v>-96.724000000000004</v>
      </c>
      <c r="G651" s="210">
        <v>-89.34</v>
      </c>
      <c r="H651" s="210">
        <v>15.843</v>
      </c>
      <c r="I651" s="210">
        <v>0.02</v>
      </c>
      <c r="J651" s="210">
        <v>8.5</v>
      </c>
      <c r="K651" s="210">
        <v>-1.03</v>
      </c>
    </row>
    <row r="652" spans="1:11" x14ac:dyDescent="0.25">
      <c r="A652" t="s">
        <v>1383</v>
      </c>
      <c r="B652" s="211">
        <v>47.188047101528198</v>
      </c>
      <c r="C652" s="211">
        <v>-120.45209325224501</v>
      </c>
      <c r="D652" s="212">
        <v>3364.7</v>
      </c>
      <c r="E652" s="210">
        <v>980521.50199999998</v>
      </c>
      <c r="F652" s="210">
        <v>-93.858999999999995</v>
      </c>
      <c r="G652" s="210">
        <v>-87.718999999999994</v>
      </c>
      <c r="H652" s="210">
        <v>20.898</v>
      </c>
      <c r="I652" s="210">
        <v>0</v>
      </c>
      <c r="J652" s="210">
        <v>7.27</v>
      </c>
      <c r="K652" s="210">
        <v>1.0609999999999999</v>
      </c>
    </row>
    <row r="653" spans="1:11" x14ac:dyDescent="0.25">
      <c r="A653" t="s">
        <v>1384</v>
      </c>
      <c r="B653" s="211">
        <v>47.1969087848002</v>
      </c>
      <c r="C653" s="211">
        <v>-120.449363201325</v>
      </c>
      <c r="D653" s="212">
        <v>3469.2</v>
      </c>
      <c r="E653" s="210">
        <v>980516.69400000002</v>
      </c>
      <c r="F653" s="210">
        <v>-93.209000000000003</v>
      </c>
      <c r="G653" s="210">
        <v>-87.802999999999997</v>
      </c>
      <c r="H653" s="210">
        <v>25.111999999999998</v>
      </c>
      <c r="I653" s="210">
        <v>0</v>
      </c>
      <c r="J653" s="210">
        <v>6.56</v>
      </c>
      <c r="K653" s="210">
        <v>1.117</v>
      </c>
    </row>
    <row r="654" spans="1:11" x14ac:dyDescent="0.25">
      <c r="A654" t="s">
        <v>1385</v>
      </c>
      <c r="B654" s="211">
        <v>47.211742251657199</v>
      </c>
      <c r="C654" s="211">
        <v>-120.436155117585</v>
      </c>
      <c r="D654" s="212">
        <v>3361.4</v>
      </c>
      <c r="E654" s="210">
        <v>980523.39800000004</v>
      </c>
      <c r="F654" s="210">
        <v>-94.301000000000002</v>
      </c>
      <c r="G654" s="210">
        <v>-88.86</v>
      </c>
      <c r="H654" s="210">
        <v>20.343</v>
      </c>
      <c r="I654" s="210">
        <v>0.08</v>
      </c>
      <c r="J654" s="210">
        <v>6.57</v>
      </c>
      <c r="K654" s="210">
        <v>0.1</v>
      </c>
    </row>
    <row r="655" spans="1:11" x14ac:dyDescent="0.25">
      <c r="A655" t="s">
        <v>1386</v>
      </c>
      <c r="B655" s="211">
        <v>47.2181087908886</v>
      </c>
      <c r="C655" s="211">
        <v>-120.432001788397</v>
      </c>
      <c r="D655" s="212">
        <v>3507.5</v>
      </c>
      <c r="E655" s="210">
        <v>980514.44900000002</v>
      </c>
      <c r="F655" s="210">
        <v>-95.076999999999998</v>
      </c>
      <c r="G655" s="210">
        <v>-90.058999999999997</v>
      </c>
      <c r="H655" s="210">
        <v>24.548999999999999</v>
      </c>
      <c r="I655" s="210">
        <v>0.02</v>
      </c>
      <c r="J655" s="210">
        <v>6.18</v>
      </c>
      <c r="K655" s="210">
        <v>-1.109</v>
      </c>
    </row>
    <row r="656" spans="1:11" x14ac:dyDescent="0.25">
      <c r="A656" t="s">
        <v>1387</v>
      </c>
      <c r="B656" s="211">
        <v>47.213657178204997</v>
      </c>
      <c r="C656" s="211">
        <v>-120.426540022738</v>
      </c>
      <c r="D656" s="212">
        <v>3826.3</v>
      </c>
      <c r="E656" s="210">
        <v>980492.56900000002</v>
      </c>
      <c r="F656" s="210">
        <v>-97.460999999999999</v>
      </c>
      <c r="G656" s="210">
        <v>-92.548000000000002</v>
      </c>
      <c r="H656" s="210">
        <v>33.037999999999997</v>
      </c>
      <c r="I656" s="210">
        <v>0</v>
      </c>
      <c r="J656" s="210">
        <v>6.14</v>
      </c>
      <c r="K656" s="210">
        <v>-3.9380000000000002</v>
      </c>
    </row>
    <row r="657" spans="1:11" x14ac:dyDescent="0.25">
      <c r="A657" t="s">
        <v>1388</v>
      </c>
      <c r="B657" s="211">
        <v>47.201960494251701</v>
      </c>
      <c r="C657" s="211">
        <v>-120.428449996528</v>
      </c>
      <c r="D657" s="212">
        <v>3861.2</v>
      </c>
      <c r="E657" s="210">
        <v>980490.97100000002</v>
      </c>
      <c r="F657" s="210">
        <v>-95.912999999999997</v>
      </c>
      <c r="G657" s="210">
        <v>-92.147000000000006</v>
      </c>
      <c r="H657" s="210">
        <v>35.777000000000001</v>
      </c>
      <c r="I657" s="210">
        <v>0.01</v>
      </c>
      <c r="J657" s="210">
        <v>5</v>
      </c>
      <c r="K657" s="210">
        <v>-3.7970000000000002</v>
      </c>
    </row>
    <row r="658" spans="1:11" x14ac:dyDescent="0.25">
      <c r="A658" t="s">
        <v>1389</v>
      </c>
      <c r="B658" s="211">
        <v>47.205998681207603</v>
      </c>
      <c r="C658" s="211">
        <v>-120.409801679273</v>
      </c>
      <c r="D658" s="212">
        <v>4479.8</v>
      </c>
      <c r="E658" s="210">
        <v>980452.9</v>
      </c>
      <c r="F658" s="210">
        <v>-97.308999999999997</v>
      </c>
      <c r="G658" s="210">
        <v>-93.498999999999995</v>
      </c>
      <c r="H658" s="210">
        <v>55.478999999999999</v>
      </c>
      <c r="I658" s="210">
        <v>0.01</v>
      </c>
      <c r="J658" s="210">
        <v>5.15</v>
      </c>
      <c r="K658" s="210">
        <v>-5.7489999999999997</v>
      </c>
    </row>
    <row r="659" spans="1:11" x14ac:dyDescent="0.25">
      <c r="A659" t="s">
        <v>1390</v>
      </c>
      <c r="B659" s="211">
        <v>47.187278700609902</v>
      </c>
      <c r="C659" s="211">
        <v>-120.42556658758799</v>
      </c>
      <c r="D659" s="212">
        <v>4752.8999999999996</v>
      </c>
      <c r="E659" s="210">
        <v>980434.25199999998</v>
      </c>
      <c r="F659" s="210">
        <v>-97.912999999999997</v>
      </c>
      <c r="G659" s="210">
        <v>-91.091999999999999</v>
      </c>
      <c r="H659" s="210">
        <v>64.191000000000003</v>
      </c>
      <c r="I659" s="210">
        <v>0</v>
      </c>
      <c r="J659" s="210">
        <v>8.1999999999999993</v>
      </c>
      <c r="K659" s="210">
        <v>-3.452</v>
      </c>
    </row>
    <row r="660" spans="1:11" x14ac:dyDescent="0.25">
      <c r="A660" t="s">
        <v>1391</v>
      </c>
      <c r="B660" s="211">
        <v>47.174817002987801</v>
      </c>
      <c r="C660" s="211">
        <v>-120.42892824981701</v>
      </c>
      <c r="D660" s="212">
        <v>4569.8999999999996</v>
      </c>
      <c r="E660" s="210">
        <v>980445.88</v>
      </c>
      <c r="F660" s="210">
        <v>-96.117000000000004</v>
      </c>
      <c r="G660" s="210">
        <v>-90.63</v>
      </c>
      <c r="H660" s="210">
        <v>59.746000000000002</v>
      </c>
      <c r="I660" s="210">
        <v>0</v>
      </c>
      <c r="J660" s="210">
        <v>6.84</v>
      </c>
      <c r="K660" s="210">
        <v>-3.24</v>
      </c>
    </row>
    <row r="661" spans="1:11" x14ac:dyDescent="0.25">
      <c r="A661" t="s">
        <v>1392</v>
      </c>
      <c r="B661" s="211">
        <v>47.166136976648502</v>
      </c>
      <c r="C661" s="211">
        <v>-120.43198982523</v>
      </c>
      <c r="D661" s="212">
        <v>4501.5</v>
      </c>
      <c r="E661" s="210">
        <v>980449.951</v>
      </c>
      <c r="F661" s="210">
        <v>-95.358000000000004</v>
      </c>
      <c r="G661" s="210">
        <v>-90.191000000000003</v>
      </c>
      <c r="H661" s="210">
        <v>58.171999999999997</v>
      </c>
      <c r="I661" s="210">
        <v>0.01</v>
      </c>
      <c r="J661" s="210">
        <v>6.51</v>
      </c>
      <c r="K661" s="210">
        <v>-2.9409999999999998</v>
      </c>
    </row>
    <row r="662" spans="1:11" x14ac:dyDescent="0.25">
      <c r="A662" t="s">
        <v>1393</v>
      </c>
      <c r="B662" s="211">
        <v>47.128578498030201</v>
      </c>
      <c r="C662" s="211">
        <v>-120.349918149423</v>
      </c>
      <c r="D662" s="212">
        <v>3546.3</v>
      </c>
      <c r="E662" s="210">
        <v>980500.72100000002</v>
      </c>
      <c r="F662" s="210">
        <v>-98.397000000000006</v>
      </c>
      <c r="G662" s="210">
        <v>-94.606999999999999</v>
      </c>
      <c r="H662" s="210">
        <v>22.552</v>
      </c>
      <c r="I662" s="210">
        <v>0.02</v>
      </c>
      <c r="J662" s="210">
        <v>4.96</v>
      </c>
      <c r="K662" s="210">
        <v>-10.867000000000001</v>
      </c>
    </row>
    <row r="663" spans="1:11" x14ac:dyDescent="0.25">
      <c r="A663" t="s">
        <v>1394</v>
      </c>
      <c r="B663" s="211">
        <v>47.139806864854101</v>
      </c>
      <c r="C663" s="211">
        <v>-120.34560808995199</v>
      </c>
      <c r="D663" s="212">
        <v>4193.3</v>
      </c>
      <c r="E663" s="210">
        <v>980462.01599999995</v>
      </c>
      <c r="F663" s="210">
        <v>-99.369</v>
      </c>
      <c r="G663" s="210">
        <v>-95.412999999999997</v>
      </c>
      <c r="H663" s="210">
        <v>43.649000000000001</v>
      </c>
      <c r="I663" s="210">
        <v>0</v>
      </c>
      <c r="J663" s="210">
        <v>5.25</v>
      </c>
      <c r="K663" s="210">
        <v>-11.593</v>
      </c>
    </row>
    <row r="664" spans="1:11" x14ac:dyDescent="0.25">
      <c r="A664" t="s">
        <v>1395</v>
      </c>
      <c r="B664" s="211">
        <v>47.148256921687398</v>
      </c>
      <c r="C664" s="211">
        <v>-120.323646425772</v>
      </c>
      <c r="D664" s="212">
        <v>4774.1000000000004</v>
      </c>
      <c r="E664" s="210">
        <v>980427.51399999997</v>
      </c>
      <c r="F664" s="210">
        <v>-99.861999999999995</v>
      </c>
      <c r="G664" s="210">
        <v>-95.344999999999999</v>
      </c>
      <c r="H664" s="210">
        <v>62.962000000000003</v>
      </c>
      <c r="I664" s="210">
        <v>0</v>
      </c>
      <c r="J664" s="210">
        <v>5.9</v>
      </c>
      <c r="K664" s="210">
        <v>-12.135</v>
      </c>
    </row>
    <row r="665" spans="1:11" x14ac:dyDescent="0.25">
      <c r="A665" t="s">
        <v>1396</v>
      </c>
      <c r="B665" s="211">
        <v>47.131190148348601</v>
      </c>
      <c r="C665" s="211">
        <v>-120.318021382406</v>
      </c>
      <c r="D665" s="212">
        <v>4492.8999999999996</v>
      </c>
      <c r="E665" s="210">
        <v>980442.48699999996</v>
      </c>
      <c r="F665" s="210">
        <v>-100.182</v>
      </c>
      <c r="G665" s="210">
        <v>-95.795000000000002</v>
      </c>
      <c r="H665" s="210">
        <v>53.052999999999997</v>
      </c>
      <c r="I665" s="210">
        <v>0</v>
      </c>
      <c r="J665" s="210">
        <v>5.73</v>
      </c>
      <c r="K665" s="210">
        <v>-13.265000000000001</v>
      </c>
    </row>
    <row r="666" spans="1:11" x14ac:dyDescent="0.25">
      <c r="A666" t="s">
        <v>1397</v>
      </c>
      <c r="B666" s="211">
        <v>47.148365127864402</v>
      </c>
      <c r="C666" s="211">
        <v>-120.303204797392</v>
      </c>
      <c r="D666" s="212">
        <v>4742.3</v>
      </c>
      <c r="E666" s="210">
        <v>980431.06299999997</v>
      </c>
      <c r="F666" s="210">
        <v>-98.222999999999999</v>
      </c>
      <c r="G666" s="210">
        <v>-94.641000000000005</v>
      </c>
      <c r="H666" s="210">
        <v>63.52</v>
      </c>
      <c r="I666" s="210">
        <v>0</v>
      </c>
      <c r="J666" s="210">
        <v>4.96</v>
      </c>
      <c r="K666" s="210">
        <v>-12.121</v>
      </c>
    </row>
    <row r="667" spans="1:11" x14ac:dyDescent="0.25">
      <c r="A667" t="s">
        <v>1398</v>
      </c>
      <c r="B667" s="211">
        <v>47.160286777023998</v>
      </c>
      <c r="C667" s="211">
        <v>-120.28776824932601</v>
      </c>
      <c r="D667" s="212">
        <v>4840.3</v>
      </c>
      <c r="E667" s="210">
        <v>980427.04700000002</v>
      </c>
      <c r="F667" s="210">
        <v>-97.451999999999998</v>
      </c>
      <c r="G667" s="210">
        <v>-93.822999999999993</v>
      </c>
      <c r="H667" s="210">
        <v>67.631</v>
      </c>
      <c r="I667" s="210">
        <v>0</v>
      </c>
      <c r="J667" s="210">
        <v>5.0199999999999996</v>
      </c>
      <c r="K667" s="210">
        <v>-11.553000000000001</v>
      </c>
    </row>
    <row r="668" spans="1:11" x14ac:dyDescent="0.25">
      <c r="A668" t="s">
        <v>1399</v>
      </c>
      <c r="B668" s="211">
        <v>47.149120022926098</v>
      </c>
      <c r="C668" s="211">
        <v>-120.26397494288599</v>
      </c>
      <c r="D668" s="212">
        <v>4612.1000000000004</v>
      </c>
      <c r="E668" s="210">
        <v>980440.85900000005</v>
      </c>
      <c r="F668" s="210">
        <v>-96.290999999999997</v>
      </c>
      <c r="G668" s="210">
        <v>-92.771000000000001</v>
      </c>
      <c r="H668" s="210">
        <v>61.01</v>
      </c>
      <c r="I668" s="210">
        <v>0</v>
      </c>
      <c r="J668" s="210">
        <v>4.88</v>
      </c>
      <c r="K668" s="210">
        <v>-11.661</v>
      </c>
    </row>
    <row r="669" spans="1:11" x14ac:dyDescent="0.25">
      <c r="A669" t="s">
        <v>1400</v>
      </c>
      <c r="B669" s="211">
        <v>47.129710016935803</v>
      </c>
      <c r="C669" s="211">
        <v>-120.248791384274</v>
      </c>
      <c r="D669" s="212">
        <v>4343.5</v>
      </c>
      <c r="E669" s="210">
        <v>980454.69299999997</v>
      </c>
      <c r="F669" s="210">
        <v>-96.787000000000006</v>
      </c>
      <c r="G669" s="210">
        <v>-93.546000000000006</v>
      </c>
      <c r="H669" s="210">
        <v>51.353999999999999</v>
      </c>
      <c r="I669" s="210">
        <v>0</v>
      </c>
      <c r="J669" s="210">
        <v>4.5599999999999996</v>
      </c>
      <c r="K669" s="210">
        <v>-13.545999999999999</v>
      </c>
    </row>
    <row r="670" spans="1:11" x14ac:dyDescent="0.25">
      <c r="A670" t="s">
        <v>1401</v>
      </c>
      <c r="B670" s="211">
        <v>47.115358310653399</v>
      </c>
      <c r="C670" s="211">
        <v>-120.237359551354</v>
      </c>
      <c r="D670" s="212">
        <v>4231</v>
      </c>
      <c r="E670" s="210">
        <v>980462.576</v>
      </c>
      <c r="F670" s="210">
        <v>-94.344999999999999</v>
      </c>
      <c r="G670" s="210">
        <v>-91.096000000000004</v>
      </c>
      <c r="H670" s="210">
        <v>49.957000000000001</v>
      </c>
      <c r="I670" s="210">
        <v>0</v>
      </c>
      <c r="J670" s="210">
        <v>4.55</v>
      </c>
      <c r="K670" s="210">
        <v>-11.956</v>
      </c>
    </row>
    <row r="671" spans="1:11" x14ac:dyDescent="0.25">
      <c r="A671" t="s">
        <v>1402</v>
      </c>
      <c r="B671" s="211">
        <v>47.107206705998003</v>
      </c>
      <c r="C671" s="211">
        <v>-120.248264551852</v>
      </c>
      <c r="D671" s="212">
        <v>3936.2</v>
      </c>
      <c r="E671" s="210">
        <v>980478.77</v>
      </c>
      <c r="F671" s="210">
        <v>-95.069000000000003</v>
      </c>
      <c r="G671" s="210">
        <v>-92.126999999999995</v>
      </c>
      <c r="H671" s="210">
        <v>39.177999999999997</v>
      </c>
      <c r="I671" s="210">
        <v>0.02</v>
      </c>
      <c r="J671" s="210">
        <v>4.1900000000000004</v>
      </c>
      <c r="K671" s="210">
        <v>-12.766999999999999</v>
      </c>
    </row>
    <row r="672" spans="1:11" x14ac:dyDescent="0.25">
      <c r="A672" t="s">
        <v>1403</v>
      </c>
      <c r="B672" s="211">
        <v>47.102393414845402</v>
      </c>
      <c r="C672" s="211">
        <v>-120.227812816906</v>
      </c>
      <c r="D672" s="212">
        <v>3979.9</v>
      </c>
      <c r="E672" s="210">
        <v>980478.35199999996</v>
      </c>
      <c r="F672" s="210">
        <v>-92.436000000000007</v>
      </c>
      <c r="G672" s="210">
        <v>-89.522000000000006</v>
      </c>
      <c r="H672" s="210">
        <v>43.302</v>
      </c>
      <c r="I672" s="210">
        <v>0</v>
      </c>
      <c r="J672" s="210">
        <v>4.17</v>
      </c>
      <c r="K672" s="210">
        <v>-11.112</v>
      </c>
    </row>
    <row r="673" spans="1:11" x14ac:dyDescent="0.25">
      <c r="A673" t="s">
        <v>1404</v>
      </c>
      <c r="B673" s="211">
        <v>47.087663405890801</v>
      </c>
      <c r="C673" s="211">
        <v>-120.229662716324</v>
      </c>
      <c r="D673" s="212">
        <v>3797</v>
      </c>
      <c r="E673" s="210">
        <v>980489.04099999997</v>
      </c>
      <c r="F673" s="210">
        <v>-91.37</v>
      </c>
      <c r="G673" s="210">
        <v>-88.790999999999997</v>
      </c>
      <c r="H673" s="210">
        <v>38.130000000000003</v>
      </c>
      <c r="I673" s="210">
        <v>0.01</v>
      </c>
      <c r="J673" s="210">
        <v>3.8</v>
      </c>
      <c r="K673" s="210">
        <v>-10.741</v>
      </c>
    </row>
    <row r="674" spans="1:11" x14ac:dyDescent="0.25">
      <c r="A674" t="s">
        <v>1405</v>
      </c>
      <c r="B674" s="211">
        <v>47.065178396753304</v>
      </c>
      <c r="C674" s="211">
        <v>-120.23212080769601</v>
      </c>
      <c r="D674" s="212">
        <v>3597.1</v>
      </c>
      <c r="E674" s="210">
        <v>980500.41200000001</v>
      </c>
      <c r="F674" s="210">
        <v>-89.936999999999998</v>
      </c>
      <c r="G674" s="210">
        <v>-88.177000000000007</v>
      </c>
      <c r="H674" s="210">
        <v>32.746000000000002</v>
      </c>
      <c r="I674" s="210">
        <v>0</v>
      </c>
      <c r="J674" s="210">
        <v>2.94</v>
      </c>
      <c r="K674" s="210">
        <v>-10.717000000000001</v>
      </c>
    </row>
    <row r="675" spans="1:11" x14ac:dyDescent="0.25">
      <c r="A675" t="s">
        <v>1406</v>
      </c>
      <c r="B675" s="211">
        <v>47.046383442870997</v>
      </c>
      <c r="C675" s="211">
        <v>-120.228905644085</v>
      </c>
      <c r="D675" s="212">
        <v>3505.6</v>
      </c>
      <c r="E675" s="210">
        <v>980505.70600000001</v>
      </c>
      <c r="F675" s="210">
        <v>-88.423000000000002</v>
      </c>
      <c r="G675" s="210">
        <v>-87.024000000000001</v>
      </c>
      <c r="H675" s="210">
        <v>31.14</v>
      </c>
      <c r="I675" s="210">
        <v>0</v>
      </c>
      <c r="J675" s="210">
        <v>2.56</v>
      </c>
      <c r="K675" s="210">
        <v>-10.263999999999999</v>
      </c>
    </row>
    <row r="676" spans="1:11" x14ac:dyDescent="0.25">
      <c r="A676" t="s">
        <v>1407</v>
      </c>
      <c r="B676" s="211">
        <v>47.026488350999202</v>
      </c>
      <c r="C676" s="211">
        <v>-120.22265885389</v>
      </c>
      <c r="D676" s="212">
        <v>3548</v>
      </c>
      <c r="E676" s="210">
        <v>980500.44299999997</v>
      </c>
      <c r="F676" s="210">
        <v>-89.349000000000004</v>
      </c>
      <c r="G676" s="210">
        <v>-87.19</v>
      </c>
      <c r="H676" s="210">
        <v>31.66</v>
      </c>
      <c r="I676" s="210">
        <v>0</v>
      </c>
      <c r="J676" s="210">
        <v>3.33</v>
      </c>
      <c r="K676" s="210">
        <v>-11.32</v>
      </c>
    </row>
    <row r="677" spans="1:11" x14ac:dyDescent="0.25">
      <c r="A677" t="s">
        <v>1408</v>
      </c>
      <c r="B677" s="211">
        <v>47.014418197749499</v>
      </c>
      <c r="C677" s="211">
        <v>-120.206021912051</v>
      </c>
      <c r="D677" s="212">
        <v>3536.7</v>
      </c>
      <c r="E677" s="210">
        <v>980500.09400000004</v>
      </c>
      <c r="F677" s="210">
        <v>-89.286000000000001</v>
      </c>
      <c r="G677" s="210">
        <v>-86.343000000000004</v>
      </c>
      <c r="H677" s="210">
        <v>31.338000000000001</v>
      </c>
      <c r="I677" s="210">
        <v>0.02</v>
      </c>
      <c r="J677" s="210">
        <v>4.1100000000000003</v>
      </c>
      <c r="K677" s="210">
        <v>-11.443</v>
      </c>
    </row>
    <row r="678" spans="1:11" x14ac:dyDescent="0.25">
      <c r="A678" t="s">
        <v>1409</v>
      </c>
      <c r="B678" s="211">
        <v>46.9944732339548</v>
      </c>
      <c r="C678" s="211">
        <v>-120.204070094157</v>
      </c>
      <c r="D678" s="212">
        <v>2946.9</v>
      </c>
      <c r="E678" s="210">
        <v>980536.60499999998</v>
      </c>
      <c r="F678" s="210">
        <v>-86.298000000000002</v>
      </c>
      <c r="G678" s="210">
        <v>-85.488</v>
      </c>
      <c r="H678" s="210">
        <v>14.211</v>
      </c>
      <c r="I678" s="210">
        <v>0</v>
      </c>
      <c r="J678" s="210">
        <v>1.84</v>
      </c>
      <c r="K678" s="210">
        <v>-11.167999999999999</v>
      </c>
    </row>
    <row r="679" spans="1:11" x14ac:dyDescent="0.25">
      <c r="A679" t="s">
        <v>1410</v>
      </c>
      <c r="B679" s="211">
        <v>47.076492494859203</v>
      </c>
      <c r="C679" s="211">
        <v>-120.37015597533301</v>
      </c>
      <c r="D679" s="212">
        <v>2322</v>
      </c>
      <c r="E679" s="210">
        <v>980571.56</v>
      </c>
      <c r="F679" s="210">
        <v>-96.18</v>
      </c>
      <c r="G679" s="210">
        <v>-95.59</v>
      </c>
      <c r="H679" s="210">
        <v>-16.989999999999998</v>
      </c>
      <c r="I679" s="210">
        <v>0</v>
      </c>
      <c r="J679" s="210">
        <v>1.45</v>
      </c>
      <c r="K679" s="210">
        <v>-13.46</v>
      </c>
    </row>
    <row r="680" spans="1:11" x14ac:dyDescent="0.25">
      <c r="A680" t="s">
        <v>1411</v>
      </c>
      <c r="B680" s="211">
        <v>47.082659283306697</v>
      </c>
      <c r="C680" s="211">
        <v>-120.35765572371599</v>
      </c>
      <c r="D680" s="212">
        <v>2430.9</v>
      </c>
      <c r="E680" s="210">
        <v>980564.6</v>
      </c>
      <c r="F680" s="210">
        <v>-97.18</v>
      </c>
      <c r="G680" s="210">
        <v>-96.32</v>
      </c>
      <c r="H680" s="210">
        <v>-14.27</v>
      </c>
      <c r="I680" s="210">
        <v>0.02</v>
      </c>
      <c r="J680" s="210">
        <v>1.74</v>
      </c>
      <c r="K680" s="210">
        <v>-14.35</v>
      </c>
    </row>
    <row r="681" spans="1:11" x14ac:dyDescent="0.25">
      <c r="A681" t="s">
        <v>1412</v>
      </c>
      <c r="B681" s="211">
        <v>47.081492730119898</v>
      </c>
      <c r="C681" s="211">
        <v>-120.346488687847</v>
      </c>
      <c r="D681" s="212">
        <v>2492.6999999999998</v>
      </c>
      <c r="E681" s="210">
        <v>980561</v>
      </c>
      <c r="F681" s="210">
        <v>-96.97</v>
      </c>
      <c r="G681" s="210">
        <v>-96.16</v>
      </c>
      <c r="H681" s="210">
        <v>-11.95</v>
      </c>
      <c r="I681" s="210">
        <v>0</v>
      </c>
      <c r="J681" s="210">
        <v>1.71</v>
      </c>
      <c r="K681" s="210">
        <v>-14.59</v>
      </c>
    </row>
    <row r="682" spans="1:11" x14ac:dyDescent="0.25">
      <c r="A682" t="s">
        <v>1413</v>
      </c>
      <c r="B682" s="211">
        <v>47.088492923615703</v>
      </c>
      <c r="C682" s="211">
        <v>-120.326821566549</v>
      </c>
      <c r="D682" s="212">
        <v>2749.5</v>
      </c>
      <c r="E682" s="210">
        <v>980546.52</v>
      </c>
      <c r="F682" s="210">
        <v>-96.7</v>
      </c>
      <c r="G682" s="210">
        <v>-95.27</v>
      </c>
      <c r="H682" s="210">
        <v>-2.92</v>
      </c>
      <c r="I682" s="210">
        <v>0.03</v>
      </c>
      <c r="J682" s="210">
        <v>2.4</v>
      </c>
      <c r="K682" s="210">
        <v>-14.14</v>
      </c>
    </row>
    <row r="683" spans="1:11" x14ac:dyDescent="0.25">
      <c r="A683" t="s">
        <v>1414</v>
      </c>
      <c r="B683" s="211">
        <v>47.092993123863799</v>
      </c>
      <c r="C683" s="211">
        <v>-120.306654375573</v>
      </c>
      <c r="D683" s="212">
        <v>2828.8</v>
      </c>
      <c r="E683" s="210">
        <v>980542.32</v>
      </c>
      <c r="F683" s="210">
        <v>-96.56</v>
      </c>
      <c r="G683" s="210">
        <v>-94.43</v>
      </c>
      <c r="H683" s="210">
        <v>-0.08</v>
      </c>
      <c r="I683" s="210">
        <v>0.04</v>
      </c>
      <c r="J683" s="210">
        <v>3.12</v>
      </c>
      <c r="K683" s="210">
        <v>-13.83</v>
      </c>
    </row>
    <row r="684" spans="1:11" x14ac:dyDescent="0.25">
      <c r="A684" t="s">
        <v>1415</v>
      </c>
      <c r="B684" s="211">
        <v>47.094493237068001</v>
      </c>
      <c r="C684" s="211">
        <v>-120.295320725259</v>
      </c>
      <c r="D684" s="212">
        <v>2864.6</v>
      </c>
      <c r="E684" s="210">
        <v>980540.17</v>
      </c>
      <c r="F684" s="210">
        <v>-96.7</v>
      </c>
      <c r="G684" s="210">
        <v>-93.84</v>
      </c>
      <c r="H684" s="210">
        <v>1</v>
      </c>
      <c r="I684" s="210">
        <v>0.01</v>
      </c>
      <c r="J684" s="210">
        <v>3.86</v>
      </c>
      <c r="K684" s="210">
        <v>-13.6</v>
      </c>
    </row>
    <row r="685" spans="1:11" x14ac:dyDescent="0.25">
      <c r="A685" t="s">
        <v>1416</v>
      </c>
      <c r="B685" s="211">
        <v>47.096659972820497</v>
      </c>
      <c r="C685" s="211">
        <v>-120.288320556237</v>
      </c>
      <c r="D685" s="212">
        <v>2950</v>
      </c>
      <c r="E685" s="210">
        <v>980535.7</v>
      </c>
      <c r="F685" s="210">
        <v>-96.25</v>
      </c>
      <c r="G685" s="210">
        <v>-93.54</v>
      </c>
      <c r="H685" s="210">
        <v>4.37</v>
      </c>
      <c r="I685" s="210">
        <v>0.01</v>
      </c>
      <c r="J685" s="210">
        <v>3.74</v>
      </c>
      <c r="K685" s="210">
        <v>-13.49</v>
      </c>
    </row>
    <row r="686" spans="1:11" x14ac:dyDescent="0.25">
      <c r="A686" t="s">
        <v>1417</v>
      </c>
      <c r="B686" s="211">
        <v>47.103826723785403</v>
      </c>
      <c r="C686" s="211">
        <v>-120.27948710532699</v>
      </c>
      <c r="D686" s="212">
        <v>3085</v>
      </c>
      <c r="E686" s="210">
        <v>980527.15</v>
      </c>
      <c r="F686" s="210">
        <v>-97.36</v>
      </c>
      <c r="G686" s="210">
        <v>-93.67</v>
      </c>
      <c r="H686" s="210">
        <v>7.86</v>
      </c>
      <c r="I686" s="210">
        <v>0.02</v>
      </c>
      <c r="J686" s="210">
        <v>4.75</v>
      </c>
      <c r="K686" s="210">
        <v>-13.73</v>
      </c>
    </row>
    <row r="687" spans="1:11" x14ac:dyDescent="0.25">
      <c r="A687" t="s">
        <v>1418</v>
      </c>
      <c r="B687" s="211">
        <v>47.113493421240001</v>
      </c>
      <c r="C687" s="211">
        <v>-120.275820534459</v>
      </c>
      <c r="D687" s="212">
        <v>3252.7</v>
      </c>
      <c r="E687" s="210">
        <v>980516.79</v>
      </c>
      <c r="F687" s="210">
        <v>-98.55</v>
      </c>
      <c r="G687" s="210">
        <v>-94.77</v>
      </c>
      <c r="H687" s="210">
        <v>12.39</v>
      </c>
      <c r="I687" s="210">
        <v>0.01</v>
      </c>
      <c r="J687" s="210">
        <v>4.88</v>
      </c>
      <c r="K687" s="210">
        <v>-14.68</v>
      </c>
    </row>
    <row r="688" spans="1:11" x14ac:dyDescent="0.25">
      <c r="A688" t="s">
        <v>1419</v>
      </c>
      <c r="B688" s="211">
        <v>47.119826889989596</v>
      </c>
      <c r="C688" s="211">
        <v>-120.261986911216</v>
      </c>
      <c r="D688" s="212">
        <v>3558.4</v>
      </c>
      <c r="E688" s="210">
        <v>980499.76</v>
      </c>
      <c r="F688" s="210">
        <v>-97.84</v>
      </c>
      <c r="G688" s="210">
        <v>-93.56</v>
      </c>
      <c r="H688" s="210">
        <v>23.52</v>
      </c>
      <c r="I688" s="210">
        <v>0.05</v>
      </c>
      <c r="J688" s="210">
        <v>5.45</v>
      </c>
      <c r="K688" s="210">
        <v>-13.85</v>
      </c>
    </row>
    <row r="689" spans="1:11" x14ac:dyDescent="0.25">
      <c r="A689" t="s">
        <v>1420</v>
      </c>
      <c r="B689" s="211">
        <v>47.121493565711802</v>
      </c>
      <c r="C689" s="211">
        <v>-120.260986916383</v>
      </c>
      <c r="D689" s="212">
        <v>3651.5</v>
      </c>
      <c r="E689" s="210">
        <v>980494.61</v>
      </c>
      <c r="F689" s="210">
        <v>-97.57</v>
      </c>
      <c r="G689" s="210">
        <v>-93.54</v>
      </c>
      <c r="H689" s="210">
        <v>26.97</v>
      </c>
      <c r="I689" s="210">
        <v>0.05</v>
      </c>
      <c r="J689" s="210">
        <v>5.21</v>
      </c>
      <c r="K689" s="210">
        <v>-13.84</v>
      </c>
    </row>
    <row r="690" spans="1:11" x14ac:dyDescent="0.25">
      <c r="A690" t="s">
        <v>1421</v>
      </c>
      <c r="B690" s="211">
        <v>47.106660204691202</v>
      </c>
      <c r="C690" s="211">
        <v>-120.264653375663</v>
      </c>
      <c r="D690" s="212">
        <v>3887</v>
      </c>
      <c r="E690" s="210">
        <v>980479.68</v>
      </c>
      <c r="F690" s="210">
        <v>-97.05</v>
      </c>
      <c r="G690" s="210">
        <v>-93.95</v>
      </c>
      <c r="H690" s="210">
        <v>35.520000000000003</v>
      </c>
      <c r="I690" s="210">
        <v>0.05</v>
      </c>
      <c r="J690" s="210">
        <v>4.33</v>
      </c>
      <c r="K690" s="210">
        <v>-14.61</v>
      </c>
    </row>
    <row r="691" spans="1:11" x14ac:dyDescent="0.25">
      <c r="A691" t="s">
        <v>1422</v>
      </c>
      <c r="B691" s="211">
        <v>47.112660271387</v>
      </c>
      <c r="C691" s="211">
        <v>-120.25765328931099</v>
      </c>
      <c r="D691" s="212">
        <v>4223.7</v>
      </c>
      <c r="E691" s="210">
        <v>980459.45</v>
      </c>
      <c r="F691" s="210">
        <v>-97.66</v>
      </c>
      <c r="G691" s="210">
        <v>-93.64</v>
      </c>
      <c r="H691" s="210">
        <v>46.39</v>
      </c>
      <c r="I691" s="210">
        <v>0</v>
      </c>
      <c r="J691" s="210">
        <v>5.32</v>
      </c>
      <c r="K691" s="210">
        <v>-14.43</v>
      </c>
    </row>
    <row r="692" spans="1:11" x14ac:dyDescent="0.25">
      <c r="A692" t="s">
        <v>1423</v>
      </c>
      <c r="B692" s="211">
        <v>47.1224937027187</v>
      </c>
      <c r="C692" s="211">
        <v>-120.247319849557</v>
      </c>
      <c r="D692" s="212">
        <v>4351.8</v>
      </c>
      <c r="E692" s="210">
        <v>980453.49</v>
      </c>
      <c r="F692" s="210">
        <v>-96.84</v>
      </c>
      <c r="G692" s="210">
        <v>-92.99</v>
      </c>
      <c r="H692" s="210">
        <v>51.58</v>
      </c>
      <c r="I692" s="210">
        <v>0</v>
      </c>
      <c r="J692" s="210">
        <v>5.17</v>
      </c>
      <c r="K692" s="210">
        <v>-13.9</v>
      </c>
    </row>
    <row r="693" spans="1:11" x14ac:dyDescent="0.25">
      <c r="A693" t="s">
        <v>1424</v>
      </c>
      <c r="B693" s="211">
        <v>47.014326888529901</v>
      </c>
      <c r="C693" s="211">
        <v>-120.26965154015301</v>
      </c>
      <c r="D693" s="212">
        <v>2925.9</v>
      </c>
      <c r="E693" s="210">
        <v>980535.22</v>
      </c>
      <c r="F693" s="210">
        <v>-90.73</v>
      </c>
      <c r="G693" s="210">
        <v>-89.27</v>
      </c>
      <c r="H693" s="210">
        <v>9.06</v>
      </c>
      <c r="I693" s="210">
        <v>2E-3</v>
      </c>
      <c r="J693" s="210">
        <v>2.4900000000000002</v>
      </c>
      <c r="K693" s="210">
        <v>-12.66</v>
      </c>
    </row>
    <row r="694" spans="1:11" x14ac:dyDescent="0.25">
      <c r="A694" t="s">
        <v>1425</v>
      </c>
      <c r="B694" s="211">
        <v>47.020993610085803</v>
      </c>
      <c r="C694" s="211">
        <v>-120.263651498694</v>
      </c>
      <c r="D694" s="212">
        <v>3330</v>
      </c>
      <c r="E694" s="210">
        <v>980510</v>
      </c>
      <c r="F694" s="210">
        <v>-92.35</v>
      </c>
      <c r="G694" s="210">
        <v>-88.99</v>
      </c>
      <c r="H694" s="210">
        <v>21.22</v>
      </c>
      <c r="I694" s="210">
        <v>0.03</v>
      </c>
      <c r="J694" s="210">
        <v>4.4800000000000004</v>
      </c>
      <c r="K694" s="210">
        <v>-12.43</v>
      </c>
    </row>
    <row r="695" spans="1:11" x14ac:dyDescent="0.25">
      <c r="A695" t="s">
        <v>1426</v>
      </c>
      <c r="B695" s="211">
        <v>47.024327260710599</v>
      </c>
      <c r="C695" s="211">
        <v>-120.231817256338</v>
      </c>
      <c r="D695" s="212">
        <v>3882.5</v>
      </c>
      <c r="E695" s="210">
        <v>980475.88</v>
      </c>
      <c r="F695" s="210">
        <v>-93.69</v>
      </c>
      <c r="G695" s="210">
        <v>-88.63</v>
      </c>
      <c r="H695" s="210">
        <v>38.729999999999997</v>
      </c>
      <c r="I695" s="210">
        <v>0.02</v>
      </c>
      <c r="J695" s="210">
        <v>6.29</v>
      </c>
      <c r="K695" s="210">
        <v>-13.18</v>
      </c>
    </row>
    <row r="696" spans="1:11" x14ac:dyDescent="0.25">
      <c r="A696" t="s">
        <v>1427</v>
      </c>
      <c r="B696" s="211">
        <v>47.016327081257401</v>
      </c>
      <c r="C696" s="211">
        <v>-120.25031765438</v>
      </c>
      <c r="D696" s="212">
        <v>3323</v>
      </c>
      <c r="E696" s="210">
        <v>980511.96</v>
      </c>
      <c r="F696" s="210">
        <v>-90.39</v>
      </c>
      <c r="G696" s="210">
        <v>-88.02</v>
      </c>
      <c r="H696" s="210">
        <v>22.94</v>
      </c>
      <c r="I696" s="210">
        <v>0.03</v>
      </c>
      <c r="J696" s="210">
        <v>3.49</v>
      </c>
      <c r="K696" s="210">
        <v>-12.07</v>
      </c>
    </row>
    <row r="697" spans="1:11" x14ac:dyDescent="0.25">
      <c r="A697" t="s">
        <v>1428</v>
      </c>
      <c r="B697" s="211">
        <v>47.008160443101801</v>
      </c>
      <c r="C697" s="211">
        <v>-120.248150745544</v>
      </c>
      <c r="D697" s="212">
        <v>2968</v>
      </c>
      <c r="E697" s="210">
        <v>980533.37</v>
      </c>
      <c r="F697" s="210">
        <v>-89.51</v>
      </c>
      <c r="G697" s="210">
        <v>-88.24</v>
      </c>
      <c r="H697" s="210">
        <v>11.72</v>
      </c>
      <c r="I697" s="210">
        <v>0.04</v>
      </c>
      <c r="J697" s="210">
        <v>2.29</v>
      </c>
      <c r="K697" s="210">
        <v>-12.57</v>
      </c>
    </row>
    <row r="698" spans="1:11" x14ac:dyDescent="0.25">
      <c r="A698" t="s">
        <v>1429</v>
      </c>
      <c r="B698" s="211">
        <v>47.003327140611901</v>
      </c>
      <c r="C698" s="211">
        <v>-120.245483892965</v>
      </c>
      <c r="D698" s="212">
        <v>2721.3</v>
      </c>
      <c r="E698" s="210">
        <v>980548.07</v>
      </c>
      <c r="F698" s="210">
        <v>-89.15</v>
      </c>
      <c r="G698" s="210">
        <v>-88.32</v>
      </c>
      <c r="H698" s="210">
        <v>3.67</v>
      </c>
      <c r="I698" s="210">
        <v>0.03</v>
      </c>
      <c r="J698" s="210">
        <v>1.8</v>
      </c>
      <c r="K698" s="210">
        <v>-12.85</v>
      </c>
    </row>
    <row r="699" spans="1:11" x14ac:dyDescent="0.25">
      <c r="A699" t="s">
        <v>1430</v>
      </c>
      <c r="B699" s="211">
        <v>46.997827197178403</v>
      </c>
      <c r="C699" s="211">
        <v>-120.240316949133</v>
      </c>
      <c r="D699" s="212">
        <v>2607.9</v>
      </c>
      <c r="E699" s="210">
        <v>980554.59</v>
      </c>
      <c r="F699" s="210">
        <v>-88.92</v>
      </c>
      <c r="G699" s="210">
        <v>-88.11</v>
      </c>
      <c r="H699" s="210">
        <v>0.02</v>
      </c>
      <c r="I699" s="210">
        <v>0.02</v>
      </c>
      <c r="J699" s="210">
        <v>1.75</v>
      </c>
      <c r="K699" s="210">
        <v>-12.98</v>
      </c>
    </row>
    <row r="700" spans="1:11" x14ac:dyDescent="0.25">
      <c r="A700" t="s">
        <v>1431</v>
      </c>
      <c r="B700" s="211">
        <v>47.0026606636888</v>
      </c>
      <c r="C700" s="211">
        <v>-120.22664996527401</v>
      </c>
      <c r="D700" s="212">
        <v>2892.2</v>
      </c>
      <c r="E700" s="210">
        <v>980538.7</v>
      </c>
      <c r="F700" s="210">
        <v>-88.22</v>
      </c>
      <c r="G700" s="210">
        <v>-87.14</v>
      </c>
      <c r="H700" s="210">
        <v>10.42</v>
      </c>
      <c r="I700" s="210">
        <v>0</v>
      </c>
      <c r="J700" s="210">
        <v>2.09</v>
      </c>
      <c r="K700" s="210">
        <v>-12.39</v>
      </c>
    </row>
    <row r="701" spans="1:11" x14ac:dyDescent="0.25">
      <c r="A701" t="s">
        <v>1432</v>
      </c>
      <c r="B701" s="211">
        <v>46.996326903685102</v>
      </c>
      <c r="C701" s="211">
        <v>-120.269651153409</v>
      </c>
      <c r="D701" s="212">
        <v>2477</v>
      </c>
      <c r="E701" s="210">
        <v>980561.92000000004</v>
      </c>
      <c r="F701" s="210">
        <v>-89.3</v>
      </c>
      <c r="G701" s="210">
        <v>-89.03</v>
      </c>
      <c r="H701" s="210">
        <v>-4.82</v>
      </c>
      <c r="I701" s="210">
        <v>0</v>
      </c>
      <c r="J701" s="210">
        <v>1.17</v>
      </c>
      <c r="K701" s="210">
        <v>-12.93</v>
      </c>
    </row>
    <row r="702" spans="1:11" x14ac:dyDescent="0.25">
      <c r="A702" t="s">
        <v>1433</v>
      </c>
      <c r="B702" s="211">
        <v>47.003326860846997</v>
      </c>
      <c r="C702" s="211">
        <v>-120.27331808331699</v>
      </c>
      <c r="D702" s="212">
        <v>2487.8000000000002</v>
      </c>
      <c r="E702" s="210">
        <v>980561.72</v>
      </c>
      <c r="F702" s="210">
        <v>-89.48</v>
      </c>
      <c r="G702" s="210">
        <v>-89.02</v>
      </c>
      <c r="H702" s="210">
        <v>-4.63</v>
      </c>
      <c r="I702" s="210">
        <v>0.02</v>
      </c>
      <c r="J702" s="210">
        <v>1.37</v>
      </c>
      <c r="K702" s="210">
        <v>-12.57</v>
      </c>
    </row>
    <row r="703" spans="1:11" x14ac:dyDescent="0.25">
      <c r="A703" t="s">
        <v>1434</v>
      </c>
      <c r="B703" s="211">
        <v>47.008493677327102</v>
      </c>
      <c r="C703" s="211">
        <v>-120.25798438886601</v>
      </c>
      <c r="D703" s="212">
        <v>2853.6</v>
      </c>
      <c r="E703" s="210">
        <v>980540.52</v>
      </c>
      <c r="F703" s="210">
        <v>-89.24</v>
      </c>
      <c r="G703" s="210">
        <v>-88.28</v>
      </c>
      <c r="H703" s="210">
        <v>8.09</v>
      </c>
      <c r="I703" s="210">
        <v>0</v>
      </c>
      <c r="J703" s="210">
        <v>1.96</v>
      </c>
      <c r="K703" s="210">
        <v>-12.24</v>
      </c>
    </row>
    <row r="704" spans="1:11" x14ac:dyDescent="0.25">
      <c r="A704" t="s">
        <v>1435</v>
      </c>
      <c r="B704" s="211">
        <v>47.0088263279074</v>
      </c>
      <c r="C704" s="211">
        <v>-120.325819817462</v>
      </c>
      <c r="D704" s="212">
        <v>2056.1999999999998</v>
      </c>
      <c r="E704" s="210">
        <v>980584.84</v>
      </c>
      <c r="F704" s="210">
        <v>-92.71</v>
      </c>
      <c r="G704" s="210">
        <v>-92.61</v>
      </c>
      <c r="H704" s="210">
        <v>-22.58</v>
      </c>
      <c r="I704" s="210">
        <v>0.01</v>
      </c>
      <c r="J704" s="210">
        <v>0.88</v>
      </c>
      <c r="K704" s="210">
        <v>-14.22</v>
      </c>
    </row>
    <row r="705" spans="1:11" x14ac:dyDescent="0.25">
      <c r="A705" t="s">
        <v>1436</v>
      </c>
      <c r="B705" s="211">
        <v>47.051659499263202</v>
      </c>
      <c r="C705" s="211">
        <v>-120.338487797102</v>
      </c>
      <c r="D705" s="212">
        <v>2239</v>
      </c>
      <c r="E705" s="210">
        <v>980575.37</v>
      </c>
      <c r="F705" s="210">
        <v>-95.1</v>
      </c>
      <c r="G705" s="210">
        <v>-94.39</v>
      </c>
      <c r="H705" s="210">
        <v>-18.739999999999998</v>
      </c>
      <c r="I705" s="210">
        <v>0.01</v>
      </c>
      <c r="J705" s="210">
        <v>1.54</v>
      </c>
      <c r="K705" s="210">
        <v>-14.11</v>
      </c>
    </row>
    <row r="706" spans="1:11" x14ac:dyDescent="0.25">
      <c r="A706" t="s">
        <v>1437</v>
      </c>
      <c r="B706" s="211">
        <v>47.057992918545501</v>
      </c>
      <c r="C706" s="211">
        <v>-120.32948765662501</v>
      </c>
      <c r="D706" s="212">
        <v>2345.8000000000002</v>
      </c>
      <c r="E706" s="210">
        <v>980570.26</v>
      </c>
      <c r="F706" s="210">
        <v>-94.39</v>
      </c>
      <c r="G706" s="210">
        <v>-93.73</v>
      </c>
      <c r="H706" s="210">
        <v>-14.38</v>
      </c>
      <c r="I706" s="210">
        <v>0.02</v>
      </c>
      <c r="J706" s="210">
        <v>1.52</v>
      </c>
      <c r="K706" s="210">
        <v>-13.53</v>
      </c>
    </row>
    <row r="707" spans="1:11" x14ac:dyDescent="0.25">
      <c r="A707" t="s">
        <v>1438</v>
      </c>
      <c r="B707" s="211">
        <v>47.0613263820957</v>
      </c>
      <c r="C707" s="211">
        <v>-120.31632065634101</v>
      </c>
      <c r="D707" s="212">
        <v>2476.6</v>
      </c>
      <c r="E707" s="210">
        <v>980562.77</v>
      </c>
      <c r="F707" s="210">
        <v>-94.34</v>
      </c>
      <c r="G707" s="210">
        <v>-93.04</v>
      </c>
      <c r="H707" s="210">
        <v>-9.8699999999999992</v>
      </c>
      <c r="I707" s="210">
        <v>0.03</v>
      </c>
      <c r="J707" s="210">
        <v>2.2000000000000002</v>
      </c>
      <c r="K707" s="210">
        <v>-13.17</v>
      </c>
    </row>
    <row r="708" spans="1:11" x14ac:dyDescent="0.25">
      <c r="A708" t="s">
        <v>1439</v>
      </c>
      <c r="B708" s="211">
        <v>47.069493177151003</v>
      </c>
      <c r="C708" s="211">
        <v>-120.30298708844199</v>
      </c>
      <c r="D708" s="212">
        <v>2704.2</v>
      </c>
      <c r="E708" s="210">
        <v>980548.96</v>
      </c>
      <c r="F708" s="210">
        <v>-95.26</v>
      </c>
      <c r="G708" s="210">
        <v>-93</v>
      </c>
      <c r="H708" s="210">
        <v>-3.03</v>
      </c>
      <c r="I708" s="210">
        <v>0.06</v>
      </c>
      <c r="J708" s="210">
        <v>3.22</v>
      </c>
      <c r="K708" s="210">
        <v>-13.34</v>
      </c>
    </row>
    <row r="709" spans="1:11" x14ac:dyDescent="0.25">
      <c r="A709" t="s">
        <v>1440</v>
      </c>
      <c r="B709" s="211">
        <v>47.079326661330498</v>
      </c>
      <c r="C709" s="211">
        <v>-120.287320151145</v>
      </c>
      <c r="D709" s="212">
        <v>2932.8</v>
      </c>
      <c r="E709" s="210">
        <v>980536</v>
      </c>
      <c r="F709" s="210">
        <v>-95.41</v>
      </c>
      <c r="G709" s="210">
        <v>-92.9</v>
      </c>
      <c r="H709" s="210">
        <v>4.62</v>
      </c>
      <c r="I709" s="210">
        <v>0.05</v>
      </c>
      <c r="J709" s="210">
        <v>3.53</v>
      </c>
      <c r="K709" s="210">
        <v>-13.48</v>
      </c>
    </row>
    <row r="710" spans="1:11" x14ac:dyDescent="0.25">
      <c r="A710" t="s">
        <v>1441</v>
      </c>
      <c r="B710" s="211">
        <v>47.0844934586964</v>
      </c>
      <c r="C710" s="211">
        <v>-120.273986518261</v>
      </c>
      <c r="D710" s="212">
        <v>3233.1</v>
      </c>
      <c r="E710" s="210">
        <v>980518.93</v>
      </c>
      <c r="F710" s="210">
        <v>-94.96</v>
      </c>
      <c r="G710" s="210">
        <v>-92</v>
      </c>
      <c r="H710" s="210">
        <v>15.31</v>
      </c>
      <c r="I710" s="210">
        <v>0.13</v>
      </c>
      <c r="J710" s="210">
        <v>4.0599999999999996</v>
      </c>
      <c r="K710" s="210">
        <v>-12.94</v>
      </c>
    </row>
    <row r="711" spans="1:11" x14ac:dyDescent="0.25">
      <c r="A711" t="s">
        <v>1442</v>
      </c>
      <c r="B711" s="211">
        <v>47.088993412003497</v>
      </c>
      <c r="C711" s="211">
        <v>-120.278320082332</v>
      </c>
      <c r="D711" s="212">
        <v>3214.1</v>
      </c>
      <c r="E711" s="210">
        <v>980519.84</v>
      </c>
      <c r="F711" s="210">
        <v>-95.6</v>
      </c>
      <c r="G711" s="210">
        <v>-92.97</v>
      </c>
      <c r="H711" s="210">
        <v>14.02</v>
      </c>
      <c r="I711" s="210">
        <v>7.0000000000000007E-2</v>
      </c>
      <c r="J711" s="210">
        <v>3.72</v>
      </c>
      <c r="K711" s="210">
        <v>-13.59</v>
      </c>
    </row>
    <row r="712" spans="1:11" x14ac:dyDescent="0.25">
      <c r="A712" t="s">
        <v>1443</v>
      </c>
      <c r="B712" s="211">
        <v>47.093326792780402</v>
      </c>
      <c r="C712" s="211">
        <v>-120.273320021704</v>
      </c>
      <c r="D712" s="212">
        <v>3346.6</v>
      </c>
      <c r="E712" s="210">
        <v>980512.25</v>
      </c>
      <c r="F712" s="210">
        <v>-95.64</v>
      </c>
      <c r="G712" s="210">
        <v>-93</v>
      </c>
      <c r="H712" s="210">
        <v>18.5</v>
      </c>
      <c r="I712" s="210">
        <v>0.05</v>
      </c>
      <c r="J712" s="210">
        <v>3.76</v>
      </c>
      <c r="K712" s="210">
        <v>-13.67</v>
      </c>
    </row>
    <row r="713" spans="1:11" x14ac:dyDescent="0.25">
      <c r="A713" t="s">
        <v>1444</v>
      </c>
      <c r="B713" s="211">
        <v>47.099660163894903</v>
      </c>
      <c r="C713" s="211">
        <v>-120.269153363287</v>
      </c>
      <c r="D713" s="212">
        <v>3538.9</v>
      </c>
      <c r="E713" s="210">
        <v>980501.1</v>
      </c>
      <c r="F713" s="210">
        <v>-95.85</v>
      </c>
      <c r="G713" s="210">
        <v>-93.38</v>
      </c>
      <c r="H713" s="210">
        <v>24.85</v>
      </c>
      <c r="I713" s="210">
        <v>0.04</v>
      </c>
      <c r="J713" s="210">
        <v>3.63</v>
      </c>
      <c r="K713" s="210">
        <v>-14.03</v>
      </c>
    </row>
    <row r="714" spans="1:11" x14ac:dyDescent="0.25">
      <c r="A714" t="s">
        <v>1445</v>
      </c>
      <c r="B714" s="211">
        <v>47.045826232550603</v>
      </c>
      <c r="C714" s="211">
        <v>-120.332320814713</v>
      </c>
      <c r="D714" s="212">
        <v>2337.6</v>
      </c>
      <c r="E714" s="210">
        <v>980569.78</v>
      </c>
      <c r="F714" s="210">
        <v>-94.26</v>
      </c>
      <c r="G714" s="210">
        <v>-93.75</v>
      </c>
      <c r="H714" s="210">
        <v>-14.53</v>
      </c>
      <c r="I714" s="210">
        <v>0.02</v>
      </c>
      <c r="J714" s="210">
        <v>1.37</v>
      </c>
      <c r="K714" s="210">
        <v>-13.89</v>
      </c>
    </row>
    <row r="715" spans="1:11" x14ac:dyDescent="0.25">
      <c r="A715" t="s">
        <v>1446</v>
      </c>
      <c r="B715" s="211">
        <v>47.034492931592602</v>
      </c>
      <c r="C715" s="211">
        <v>-120.32998716518</v>
      </c>
      <c r="D715" s="212">
        <v>2737.9</v>
      </c>
      <c r="E715" s="210">
        <v>980543.51</v>
      </c>
      <c r="F715" s="210">
        <v>-95.53</v>
      </c>
      <c r="G715" s="210">
        <v>-93.85</v>
      </c>
      <c r="H715" s="210">
        <v>-2.15</v>
      </c>
      <c r="I715" s="210">
        <v>0.01</v>
      </c>
      <c r="J715" s="210">
        <v>2.64</v>
      </c>
      <c r="K715" s="210">
        <v>-14.55</v>
      </c>
    </row>
    <row r="716" spans="1:11" x14ac:dyDescent="0.25">
      <c r="A716" t="s">
        <v>1447</v>
      </c>
      <c r="B716" s="211">
        <v>47.040826165883601</v>
      </c>
      <c r="C716" s="211">
        <v>-120.339320922385</v>
      </c>
      <c r="D716" s="212">
        <v>2602.4</v>
      </c>
      <c r="E716" s="210">
        <v>980552.31</v>
      </c>
      <c r="F716" s="210">
        <v>-95.41</v>
      </c>
      <c r="G716" s="210">
        <v>-94.59</v>
      </c>
      <c r="H716" s="210">
        <v>-6.66</v>
      </c>
      <c r="I716" s="210">
        <v>0</v>
      </c>
      <c r="J716" s="210">
        <v>1.76</v>
      </c>
      <c r="K716" s="210">
        <v>-14.74</v>
      </c>
    </row>
    <row r="717" spans="1:11" x14ac:dyDescent="0.25">
      <c r="A717" t="s">
        <v>1448</v>
      </c>
      <c r="B717" s="211">
        <v>47.043826631951497</v>
      </c>
      <c r="C717" s="211">
        <v>-120.292819555148</v>
      </c>
      <c r="D717" s="212">
        <v>2493.4</v>
      </c>
      <c r="E717" s="210">
        <v>980561.96</v>
      </c>
      <c r="F717" s="210">
        <v>-92.56</v>
      </c>
      <c r="G717" s="210">
        <v>-91.06</v>
      </c>
      <c r="H717" s="210">
        <v>-7.52</v>
      </c>
      <c r="I717" s="210">
        <v>0.05</v>
      </c>
      <c r="J717" s="210">
        <v>2.4</v>
      </c>
      <c r="K717" s="210">
        <v>-12.59</v>
      </c>
    </row>
    <row r="718" spans="1:11" x14ac:dyDescent="0.25">
      <c r="A718" t="s">
        <v>1449</v>
      </c>
      <c r="B718" s="211">
        <v>47.018826096243203</v>
      </c>
      <c r="C718" s="211">
        <v>-120.347987381537</v>
      </c>
      <c r="D718" s="212">
        <v>1973.5</v>
      </c>
      <c r="E718" s="210">
        <v>980588.52</v>
      </c>
      <c r="F718" s="210">
        <v>-94.89</v>
      </c>
      <c r="G718" s="210">
        <v>-94.72</v>
      </c>
      <c r="H718" s="210">
        <v>-27.58</v>
      </c>
      <c r="I718" s="210">
        <v>0</v>
      </c>
      <c r="J718" s="210">
        <v>0.92</v>
      </c>
      <c r="K718" s="210">
        <v>-15.3</v>
      </c>
    </row>
    <row r="719" spans="1:11" x14ac:dyDescent="0.25">
      <c r="A719" t="s">
        <v>1450</v>
      </c>
      <c r="B719" s="211">
        <v>47.023659262628598</v>
      </c>
      <c r="C719" s="211">
        <v>-120.364154649787</v>
      </c>
      <c r="D719" s="212">
        <v>1917.6</v>
      </c>
      <c r="E719" s="210">
        <v>980592.62</v>
      </c>
      <c r="F719" s="210">
        <v>-94.58</v>
      </c>
      <c r="G719" s="210">
        <v>-94.44</v>
      </c>
      <c r="H719" s="210">
        <v>-29.18</v>
      </c>
      <c r="I719" s="210">
        <v>0</v>
      </c>
      <c r="J719" s="210">
        <v>0.87</v>
      </c>
      <c r="K719" s="210">
        <v>-14.36</v>
      </c>
    </row>
    <row r="720" spans="1:11" x14ac:dyDescent="0.25">
      <c r="A720" t="s">
        <v>1451</v>
      </c>
      <c r="B720" s="211">
        <v>47.031159256531303</v>
      </c>
      <c r="C720" s="211">
        <v>-120.364154811529</v>
      </c>
      <c r="D720" s="212">
        <v>1947.9</v>
      </c>
      <c r="E720" s="210">
        <v>980590.17</v>
      </c>
      <c r="F720" s="210">
        <v>-95.89</v>
      </c>
      <c r="G720" s="210">
        <v>-95.65</v>
      </c>
      <c r="H720" s="210">
        <v>-29.45</v>
      </c>
      <c r="I720" s="210">
        <v>0</v>
      </c>
      <c r="J720" s="210">
        <v>0.98</v>
      </c>
      <c r="K720" s="210">
        <v>-15.29</v>
      </c>
    </row>
    <row r="721" spans="1:11" x14ac:dyDescent="0.25">
      <c r="A721" t="s">
        <v>1452</v>
      </c>
      <c r="B721" s="211">
        <v>47.045659740655502</v>
      </c>
      <c r="C721" s="211">
        <v>-120.314986944042</v>
      </c>
      <c r="D721" s="212">
        <v>2523.5</v>
      </c>
      <c r="E721" s="210">
        <v>980559.87</v>
      </c>
      <c r="F721" s="210">
        <v>-93.02</v>
      </c>
      <c r="G721" s="210">
        <v>-92.58</v>
      </c>
      <c r="H721" s="210">
        <v>-6.95</v>
      </c>
      <c r="I721" s="210">
        <v>0.02</v>
      </c>
      <c r="J721" s="210">
        <v>1.35</v>
      </c>
      <c r="K721" s="210">
        <v>-13.32</v>
      </c>
    </row>
    <row r="722" spans="1:11" x14ac:dyDescent="0.25">
      <c r="A722" t="s">
        <v>1453</v>
      </c>
      <c r="B722" s="211">
        <v>47.055993173606197</v>
      </c>
      <c r="C722" s="211">
        <v>-120.30432017163599</v>
      </c>
      <c r="D722" s="212">
        <v>2888.9</v>
      </c>
      <c r="E722" s="210">
        <v>980538.12</v>
      </c>
      <c r="F722" s="210">
        <v>-93.81</v>
      </c>
      <c r="G722" s="210">
        <v>-92.85</v>
      </c>
      <c r="H722" s="210">
        <v>4.72</v>
      </c>
      <c r="I722" s="210">
        <v>0.02</v>
      </c>
      <c r="J722" s="210">
        <v>1.97</v>
      </c>
      <c r="K722" s="210">
        <v>-13.64</v>
      </c>
    </row>
    <row r="723" spans="1:11" x14ac:dyDescent="0.25">
      <c r="A723" t="s">
        <v>1454</v>
      </c>
      <c r="B723" s="211">
        <v>47.035826426725002</v>
      </c>
      <c r="C723" s="211">
        <v>-120.313820029517</v>
      </c>
      <c r="D723" s="212">
        <v>2482.8000000000002</v>
      </c>
      <c r="E723" s="210">
        <v>980562.01</v>
      </c>
      <c r="F723" s="210">
        <v>-92.43</v>
      </c>
      <c r="G723" s="210">
        <v>-92.17</v>
      </c>
      <c r="H723" s="210">
        <v>-7.75</v>
      </c>
      <c r="I723" s="210">
        <v>0</v>
      </c>
      <c r="J723" s="210">
        <v>1.1599999999999999</v>
      </c>
      <c r="K723" s="210">
        <v>-13.29</v>
      </c>
    </row>
    <row r="724" spans="1:11" x14ac:dyDescent="0.25">
      <c r="A724" t="s">
        <v>1455</v>
      </c>
      <c r="B724" s="211">
        <v>47.072326855860197</v>
      </c>
      <c r="C724" s="211">
        <v>-120.26848608624501</v>
      </c>
      <c r="D724" s="212">
        <v>3131.6</v>
      </c>
      <c r="E724" s="210">
        <v>980526.16</v>
      </c>
      <c r="F724" s="210">
        <v>-92.71</v>
      </c>
      <c r="G724" s="210">
        <v>-90.48</v>
      </c>
      <c r="H724" s="210">
        <v>14.09</v>
      </c>
      <c r="I724" s="210">
        <v>0.06</v>
      </c>
      <c r="J724" s="210">
        <v>3.3</v>
      </c>
      <c r="K724" s="210">
        <v>-12.01</v>
      </c>
    </row>
    <row r="725" spans="1:11" x14ac:dyDescent="0.25">
      <c r="A725" t="s">
        <v>1456</v>
      </c>
      <c r="B725" s="211">
        <v>46.9858255837065</v>
      </c>
      <c r="C725" s="211">
        <v>-120.40165498754401</v>
      </c>
      <c r="D725" s="212">
        <v>1679.8</v>
      </c>
      <c r="E725" s="210">
        <v>980598.16</v>
      </c>
      <c r="F725" s="210">
        <v>-99.87</v>
      </c>
      <c r="G725" s="210">
        <v>-99.95</v>
      </c>
      <c r="H725" s="210">
        <v>-42.58</v>
      </c>
      <c r="I725" s="210">
        <v>0</v>
      </c>
      <c r="J725" s="210">
        <v>0.56999999999999995</v>
      </c>
      <c r="K725" s="210">
        <v>-20.059999999999999</v>
      </c>
    </row>
    <row r="726" spans="1:11" x14ac:dyDescent="0.25">
      <c r="A726" t="s">
        <v>1457</v>
      </c>
      <c r="B726" s="211">
        <v>46.985825827392702</v>
      </c>
      <c r="C726" s="211">
        <v>-120.377487578108</v>
      </c>
      <c r="D726" s="212">
        <v>1864.3</v>
      </c>
      <c r="E726" s="210">
        <v>980592.19</v>
      </c>
      <c r="F726" s="210">
        <v>-94.78</v>
      </c>
      <c r="G726" s="210">
        <v>-94.87</v>
      </c>
      <c r="H726" s="210">
        <v>-31.2</v>
      </c>
      <c r="I726" s="210">
        <v>0</v>
      </c>
      <c r="J726" s="210">
        <v>0.62</v>
      </c>
      <c r="K726" s="210">
        <v>-15.7</v>
      </c>
    </row>
    <row r="727" spans="1:11" x14ac:dyDescent="0.25">
      <c r="A727" t="s">
        <v>1458</v>
      </c>
      <c r="B727" s="211">
        <v>46.974492584991197</v>
      </c>
      <c r="C727" s="211">
        <v>-120.369487088355</v>
      </c>
      <c r="D727" s="212">
        <v>1777.1</v>
      </c>
      <c r="E727" s="210">
        <v>980600.03</v>
      </c>
      <c r="F727" s="210">
        <v>-91.14</v>
      </c>
      <c r="G727" s="210">
        <v>-91.22</v>
      </c>
      <c r="H727" s="210">
        <v>-30.53</v>
      </c>
      <c r="I727" s="210">
        <v>0</v>
      </c>
      <c r="J727" s="210">
        <v>0.61</v>
      </c>
      <c r="K727" s="210">
        <v>-12.68</v>
      </c>
    </row>
    <row r="728" spans="1:11" x14ac:dyDescent="0.25">
      <c r="A728" t="s">
        <v>1459</v>
      </c>
      <c r="B728" s="211">
        <v>46.976159139268397</v>
      </c>
      <c r="C728" s="211">
        <v>-120.380487462286</v>
      </c>
      <c r="D728" s="212">
        <v>1732.3</v>
      </c>
      <c r="E728" s="210">
        <v>980599.87</v>
      </c>
      <c r="F728" s="210">
        <v>-94.14</v>
      </c>
      <c r="G728" s="210">
        <v>-94.23</v>
      </c>
      <c r="H728" s="210">
        <v>-35.06</v>
      </c>
      <c r="I728" s="210">
        <v>0</v>
      </c>
      <c r="J728" s="210">
        <v>0.57999999999999996</v>
      </c>
      <c r="K728" s="210">
        <v>-15.3</v>
      </c>
    </row>
    <row r="729" spans="1:11" x14ac:dyDescent="0.25">
      <c r="A729" t="s">
        <v>1460</v>
      </c>
      <c r="B729" s="211">
        <v>46.9778257035954</v>
      </c>
      <c r="C729" s="211">
        <v>-120.39048780546899</v>
      </c>
      <c r="D729" s="212">
        <v>1692.1</v>
      </c>
      <c r="E729" s="210">
        <v>980599.83</v>
      </c>
      <c r="F729" s="210">
        <v>-96.74</v>
      </c>
      <c r="G729" s="210">
        <v>-96.82</v>
      </c>
      <c r="H729" s="210">
        <v>-39.03</v>
      </c>
      <c r="I729" s="210">
        <v>0</v>
      </c>
      <c r="J729" s="210">
        <v>0.56999999999999995</v>
      </c>
      <c r="K729" s="210">
        <v>-17.53</v>
      </c>
    </row>
    <row r="730" spans="1:11" x14ac:dyDescent="0.25">
      <c r="A730" t="s">
        <v>1461</v>
      </c>
      <c r="B730" s="211">
        <v>46.979825589157599</v>
      </c>
      <c r="C730" s="211">
        <v>-120.40165485833199</v>
      </c>
      <c r="D730" s="212">
        <v>1655.8</v>
      </c>
      <c r="E730" s="210">
        <v>980599.4</v>
      </c>
      <c r="F730" s="210">
        <v>-99.52</v>
      </c>
      <c r="G730" s="210">
        <v>-99.61</v>
      </c>
      <c r="H730" s="210">
        <v>-43.05</v>
      </c>
      <c r="I730" s="210">
        <v>0</v>
      </c>
      <c r="J730" s="210">
        <v>0.56000000000000005</v>
      </c>
      <c r="K730" s="210">
        <v>-19.920000000000002</v>
      </c>
    </row>
    <row r="731" spans="1:11" x14ac:dyDescent="0.25">
      <c r="A731" t="s">
        <v>1462</v>
      </c>
      <c r="B731" s="211">
        <v>46.981325481869398</v>
      </c>
      <c r="C731" s="211">
        <v>-120.412155213261</v>
      </c>
      <c r="D731" s="212">
        <v>1651.9</v>
      </c>
      <c r="E731" s="210">
        <v>980598.05</v>
      </c>
      <c r="F731" s="210">
        <v>-101.24</v>
      </c>
      <c r="G731" s="210">
        <v>-101.35</v>
      </c>
      <c r="H731" s="210">
        <v>-44.9</v>
      </c>
      <c r="I731" s="210">
        <v>0</v>
      </c>
      <c r="J731" s="210">
        <v>0.54</v>
      </c>
      <c r="K731" s="210">
        <v>-21.31</v>
      </c>
    </row>
    <row r="732" spans="1:11" x14ac:dyDescent="0.25">
      <c r="A732" t="s">
        <v>1463</v>
      </c>
      <c r="B732" s="211">
        <v>46.973158925270802</v>
      </c>
      <c r="C732" s="211">
        <v>-120.401988058385</v>
      </c>
      <c r="D732" s="212">
        <v>1638.5</v>
      </c>
      <c r="E732" s="210">
        <v>980600.08</v>
      </c>
      <c r="F732" s="210">
        <v>-99.28</v>
      </c>
      <c r="G732" s="210">
        <v>-99.38</v>
      </c>
      <c r="H732" s="210">
        <v>-43.39</v>
      </c>
      <c r="I732" s="210">
        <v>0</v>
      </c>
      <c r="J732" s="210">
        <v>0.54</v>
      </c>
      <c r="K732" s="210">
        <v>-19.920000000000002</v>
      </c>
    </row>
    <row r="733" spans="1:11" x14ac:dyDescent="0.25">
      <c r="A733" t="s">
        <v>1464</v>
      </c>
      <c r="B733" s="211">
        <v>46.9748254743971</v>
      </c>
      <c r="C733" s="211">
        <v>-120.413488447571</v>
      </c>
      <c r="D733" s="212">
        <v>1623</v>
      </c>
      <c r="E733" s="210">
        <v>980599.19</v>
      </c>
      <c r="F733" s="210">
        <v>-101.25</v>
      </c>
      <c r="G733" s="210">
        <v>-101.36</v>
      </c>
      <c r="H733" s="210">
        <v>-45.89</v>
      </c>
      <c r="I733" s="210">
        <v>0</v>
      </c>
      <c r="J733" s="210">
        <v>0.52</v>
      </c>
      <c r="K733" s="210">
        <v>-21.52</v>
      </c>
    </row>
    <row r="734" spans="1:11" x14ac:dyDescent="0.25">
      <c r="A734" t="s">
        <v>1465</v>
      </c>
      <c r="B734" s="211">
        <v>46.966992150064002</v>
      </c>
      <c r="C734" s="211">
        <v>-120.413321607146</v>
      </c>
      <c r="D734" s="212">
        <v>1600.1</v>
      </c>
      <c r="E734" s="210">
        <v>980600.08</v>
      </c>
      <c r="F734" s="210">
        <v>-101.02</v>
      </c>
      <c r="G734" s="210">
        <v>-101.13</v>
      </c>
      <c r="H734" s="210">
        <v>-46.45</v>
      </c>
      <c r="I734" s="210">
        <v>0</v>
      </c>
      <c r="J734" s="210">
        <v>0.52</v>
      </c>
      <c r="K734" s="210">
        <v>-21.54</v>
      </c>
    </row>
    <row r="735" spans="1:11" x14ac:dyDescent="0.25">
      <c r="A735" t="s">
        <v>1466</v>
      </c>
      <c r="B735" s="211">
        <v>46.967658928724198</v>
      </c>
      <c r="C735" s="211">
        <v>-120.402154611805</v>
      </c>
      <c r="D735" s="212">
        <v>1625.9</v>
      </c>
      <c r="E735" s="210">
        <v>980600.05</v>
      </c>
      <c r="F735" s="210">
        <v>-99.57</v>
      </c>
      <c r="G735" s="210">
        <v>-99.68</v>
      </c>
      <c r="H735" s="210">
        <v>-44.11</v>
      </c>
      <c r="I735" s="210">
        <v>0</v>
      </c>
      <c r="J735" s="210">
        <v>0.52</v>
      </c>
      <c r="K735" s="210">
        <v>-20.39</v>
      </c>
    </row>
    <row r="736" spans="1:11" x14ac:dyDescent="0.25">
      <c r="A736" t="s">
        <v>1467</v>
      </c>
      <c r="B736" s="211">
        <v>46.961492271247401</v>
      </c>
      <c r="C736" s="211">
        <v>-120.401821135559</v>
      </c>
      <c r="D736" s="212">
        <v>1626</v>
      </c>
      <c r="E736" s="210">
        <v>980599.66</v>
      </c>
      <c r="F736" s="210">
        <v>-99.39</v>
      </c>
      <c r="G736" s="210">
        <v>-99.53</v>
      </c>
      <c r="H736" s="210">
        <v>-43.94</v>
      </c>
      <c r="I736" s="210">
        <v>0</v>
      </c>
      <c r="J736" s="210">
        <v>0.5</v>
      </c>
      <c r="K736" s="210">
        <v>-20.440000000000001</v>
      </c>
    </row>
    <row r="737" spans="1:11" x14ac:dyDescent="0.25">
      <c r="A737" t="s">
        <v>1468</v>
      </c>
      <c r="B737" s="211">
        <v>46.956325611203098</v>
      </c>
      <c r="C737" s="211">
        <v>-120.401654352649</v>
      </c>
      <c r="D737" s="212">
        <v>1616.1</v>
      </c>
      <c r="E737" s="210">
        <v>980599.71</v>
      </c>
      <c r="F737" s="210">
        <v>-99.47</v>
      </c>
      <c r="G737" s="210">
        <v>-99.6</v>
      </c>
      <c r="H737" s="210">
        <v>-44.35</v>
      </c>
      <c r="I737" s="210">
        <v>0</v>
      </c>
      <c r="J737" s="210">
        <v>0.5</v>
      </c>
      <c r="K737" s="210">
        <v>-20.68</v>
      </c>
    </row>
    <row r="738" spans="1:11" x14ac:dyDescent="0.25">
      <c r="A738" t="s">
        <v>1469</v>
      </c>
      <c r="B738" s="211">
        <v>46.956659055102499</v>
      </c>
      <c r="C738" s="211">
        <v>-120.390654021938</v>
      </c>
      <c r="D738" s="212">
        <v>1672.6</v>
      </c>
      <c r="E738" s="210">
        <v>980597.56</v>
      </c>
      <c r="F738" s="210">
        <v>-98.26</v>
      </c>
      <c r="G738" s="210">
        <v>-98.39</v>
      </c>
      <c r="H738" s="210">
        <v>-41.22</v>
      </c>
      <c r="I738" s="210">
        <v>0</v>
      </c>
      <c r="J738" s="210">
        <v>0.52</v>
      </c>
      <c r="K738" s="210">
        <v>-19.78</v>
      </c>
    </row>
    <row r="739" spans="1:11" x14ac:dyDescent="0.25">
      <c r="A739" t="s">
        <v>1470</v>
      </c>
      <c r="B739" s="211">
        <v>46.956492496090803</v>
      </c>
      <c r="C739" s="211">
        <v>-120.379987024008</v>
      </c>
      <c r="D739" s="212">
        <v>1694.9</v>
      </c>
      <c r="E739" s="210">
        <v>980597.62</v>
      </c>
      <c r="F739" s="210">
        <v>-96.85</v>
      </c>
      <c r="G739" s="210">
        <v>-96.98</v>
      </c>
      <c r="H739" s="210">
        <v>-39.049999999999997</v>
      </c>
      <c r="I739" s="210">
        <v>0</v>
      </c>
      <c r="J739" s="210">
        <v>0.53</v>
      </c>
      <c r="K739" s="210">
        <v>-18.690000000000001</v>
      </c>
    </row>
    <row r="740" spans="1:11" x14ac:dyDescent="0.25">
      <c r="A740" t="s">
        <v>1471</v>
      </c>
      <c r="B740" s="211">
        <v>46.963992488963498</v>
      </c>
      <c r="C740" s="211">
        <v>-120.379987185236</v>
      </c>
      <c r="D740" s="212">
        <v>1735.2</v>
      </c>
      <c r="E740" s="210">
        <v>980597.79</v>
      </c>
      <c r="F740" s="210">
        <v>-94.95</v>
      </c>
      <c r="G740" s="210">
        <v>-95.09</v>
      </c>
      <c r="H740" s="210">
        <v>-35.76</v>
      </c>
      <c r="I740" s="210">
        <v>0</v>
      </c>
      <c r="J740" s="210">
        <v>0.52</v>
      </c>
      <c r="K740" s="210">
        <v>-16.559999999999999</v>
      </c>
    </row>
    <row r="741" spans="1:11" x14ac:dyDescent="0.25">
      <c r="A741" t="s">
        <v>1472</v>
      </c>
      <c r="B741" s="211">
        <v>46.956325935369101</v>
      </c>
      <c r="C741" s="211">
        <v>-120.36948669782799</v>
      </c>
      <c r="D741" s="212">
        <v>1719.3</v>
      </c>
      <c r="E741" s="210">
        <v>980597.8</v>
      </c>
      <c r="F741" s="210">
        <v>-95.2</v>
      </c>
      <c r="G741" s="210">
        <v>-95.26</v>
      </c>
      <c r="H741" s="210">
        <v>-36.56</v>
      </c>
      <c r="I741" s="210">
        <v>0</v>
      </c>
      <c r="J741" s="210">
        <v>0.6</v>
      </c>
      <c r="K741" s="210">
        <v>-17.28</v>
      </c>
    </row>
    <row r="742" spans="1:11" x14ac:dyDescent="0.25">
      <c r="A742" t="s">
        <v>1473</v>
      </c>
      <c r="B742" s="211">
        <v>46.964325927781601</v>
      </c>
      <c r="C742" s="211">
        <v>-120.369486869756</v>
      </c>
      <c r="D742" s="212">
        <v>1818.4</v>
      </c>
      <c r="E742" s="210">
        <v>980594.39</v>
      </c>
      <c r="F742" s="210">
        <v>-93.39</v>
      </c>
      <c r="G742" s="210">
        <v>-93.53</v>
      </c>
      <c r="H742" s="210">
        <v>-31.37</v>
      </c>
      <c r="I742" s="210">
        <v>0</v>
      </c>
      <c r="J742" s="210">
        <v>0.56000000000000005</v>
      </c>
      <c r="K742" s="210">
        <v>-15.31</v>
      </c>
    </row>
    <row r="743" spans="1:11" x14ac:dyDescent="0.25">
      <c r="A743" t="s">
        <v>1474</v>
      </c>
      <c r="B743" s="211">
        <v>46.970159326186199</v>
      </c>
      <c r="C743" s="211">
        <v>-120.36248678002499</v>
      </c>
      <c r="D743" s="212">
        <v>1741.4</v>
      </c>
      <c r="E743" s="210">
        <v>980603.09</v>
      </c>
      <c r="F743" s="210">
        <v>-89.83</v>
      </c>
      <c r="G743" s="210">
        <v>-89.71</v>
      </c>
      <c r="H743" s="210">
        <v>-30.44</v>
      </c>
      <c r="I743" s="210">
        <v>0</v>
      </c>
      <c r="J743" s="210">
        <v>0.79</v>
      </c>
      <c r="K743" s="210">
        <v>-11.49</v>
      </c>
    </row>
    <row r="744" spans="1:11" x14ac:dyDescent="0.25">
      <c r="A744" t="s">
        <v>1475</v>
      </c>
      <c r="B744" s="211">
        <v>46.9666595442785</v>
      </c>
      <c r="C744" s="211">
        <v>-120.34115271571901</v>
      </c>
      <c r="D744" s="212">
        <v>1904</v>
      </c>
      <c r="E744" s="210">
        <v>980593.4</v>
      </c>
      <c r="F744" s="210">
        <v>-89.46</v>
      </c>
      <c r="G744" s="210">
        <v>-89.45</v>
      </c>
      <c r="H744" s="210">
        <v>-24.53</v>
      </c>
      <c r="I744" s="210">
        <v>0.06</v>
      </c>
      <c r="J744" s="210">
        <v>0.74</v>
      </c>
      <c r="K744" s="210">
        <v>-12</v>
      </c>
    </row>
    <row r="745" spans="1:11" x14ac:dyDescent="0.25">
      <c r="A745" t="s">
        <v>1476</v>
      </c>
      <c r="B745" s="211">
        <v>46.9641596019773</v>
      </c>
      <c r="C745" s="211">
        <v>-120.335652492942</v>
      </c>
      <c r="D745" s="212">
        <v>1919.2</v>
      </c>
      <c r="E745" s="210">
        <v>980592.68</v>
      </c>
      <c r="F745" s="210">
        <v>-89.05</v>
      </c>
      <c r="G745" s="210">
        <v>-89.14</v>
      </c>
      <c r="H745" s="210">
        <v>-23.59</v>
      </c>
      <c r="I745" s="210">
        <v>0.01</v>
      </c>
      <c r="J745" s="210">
        <v>0.63</v>
      </c>
      <c r="K745" s="210">
        <v>-11.93</v>
      </c>
    </row>
    <row r="746" spans="1:11" x14ac:dyDescent="0.25">
      <c r="A746" t="s">
        <v>1477</v>
      </c>
      <c r="B746" s="211">
        <v>46.958993065957699</v>
      </c>
      <c r="C746" s="211">
        <v>-120.323151997734</v>
      </c>
      <c r="D746" s="212">
        <v>1970.5</v>
      </c>
      <c r="E746" s="210">
        <v>980589.66</v>
      </c>
      <c r="F746" s="210">
        <v>-88.53</v>
      </c>
      <c r="G746" s="210">
        <v>-88.54</v>
      </c>
      <c r="H746" s="210">
        <v>-21.32</v>
      </c>
      <c r="I746" s="210">
        <v>0.04</v>
      </c>
      <c r="J746" s="210">
        <v>0.74</v>
      </c>
      <c r="K746" s="210">
        <v>-11.87</v>
      </c>
    </row>
    <row r="747" spans="1:11" x14ac:dyDescent="0.25">
      <c r="A747" t="s">
        <v>1478</v>
      </c>
      <c r="B747" s="211">
        <v>46.954993210571999</v>
      </c>
      <c r="C747" s="211">
        <v>-120.30915148148399</v>
      </c>
      <c r="D747" s="212">
        <v>2028.7</v>
      </c>
      <c r="E747" s="210">
        <v>980585.74</v>
      </c>
      <c r="F747" s="210">
        <v>-88.6</v>
      </c>
      <c r="G747" s="210">
        <v>-88.66</v>
      </c>
      <c r="H747" s="210">
        <v>-19.41</v>
      </c>
      <c r="I747" s="210">
        <v>0.01</v>
      </c>
      <c r="J747" s="210">
        <v>0.7</v>
      </c>
      <c r="K747" s="210">
        <v>-12.55</v>
      </c>
    </row>
    <row r="748" spans="1:11" x14ac:dyDescent="0.25">
      <c r="A748" t="s">
        <v>1479</v>
      </c>
      <c r="B748" s="211">
        <v>46.956492714345998</v>
      </c>
      <c r="C748" s="211">
        <v>-120.35831969161799</v>
      </c>
      <c r="D748" s="212">
        <v>1839.5</v>
      </c>
      <c r="E748" s="210">
        <v>980595.29</v>
      </c>
      <c r="F748" s="210">
        <v>-90.52</v>
      </c>
      <c r="G748" s="210">
        <v>-90.42</v>
      </c>
      <c r="H748" s="210">
        <v>-27.78</v>
      </c>
      <c r="I748" s="210">
        <v>0.01</v>
      </c>
      <c r="J748" s="210">
        <v>0.8</v>
      </c>
      <c r="K748" s="210">
        <v>-12.77</v>
      </c>
    </row>
    <row r="749" spans="1:11" x14ac:dyDescent="0.25">
      <c r="A749" t="s">
        <v>1480</v>
      </c>
      <c r="B749" s="211">
        <v>46.949159307502597</v>
      </c>
      <c r="C749" s="211">
        <v>-120.366319779919</v>
      </c>
      <c r="D749" s="212">
        <v>1661.9</v>
      </c>
      <c r="E749" s="210">
        <v>980599.21</v>
      </c>
      <c r="F749" s="210">
        <v>-96.58</v>
      </c>
      <c r="G749" s="210">
        <v>-96.46</v>
      </c>
      <c r="H749" s="210">
        <v>-39.9</v>
      </c>
      <c r="I749" s="210">
        <v>0</v>
      </c>
      <c r="J749" s="210">
        <v>0.76</v>
      </c>
      <c r="K749" s="210">
        <v>-18.79</v>
      </c>
    </row>
    <row r="750" spans="1:11" x14ac:dyDescent="0.25">
      <c r="A750" t="s">
        <v>1481</v>
      </c>
      <c r="B750" s="211">
        <v>46.949159383030299</v>
      </c>
      <c r="C750" s="211">
        <v>-120.358819549491</v>
      </c>
      <c r="D750" s="212">
        <v>1758.7</v>
      </c>
      <c r="E750" s="210">
        <v>980597.01</v>
      </c>
      <c r="F750" s="210">
        <v>-92.98</v>
      </c>
      <c r="G750" s="210">
        <v>-92.85</v>
      </c>
      <c r="H750" s="210">
        <v>-33</v>
      </c>
      <c r="I750" s="210">
        <v>0</v>
      </c>
      <c r="J750" s="210">
        <v>0.81</v>
      </c>
      <c r="K750" s="210">
        <v>-15.41</v>
      </c>
    </row>
    <row r="751" spans="1:11" x14ac:dyDescent="0.25">
      <c r="A751" t="s">
        <v>1482</v>
      </c>
      <c r="B751" s="211">
        <v>46.950493384106402</v>
      </c>
      <c r="C751" s="211">
        <v>-120.29231753407301</v>
      </c>
      <c r="D751" s="212">
        <v>2031.8</v>
      </c>
      <c r="E751" s="210">
        <v>980585.47</v>
      </c>
      <c r="F751" s="210">
        <v>-88.28</v>
      </c>
      <c r="G751" s="210">
        <v>-88.1</v>
      </c>
      <c r="H751" s="210">
        <v>-18.98</v>
      </c>
      <c r="I751" s="210">
        <v>0.01</v>
      </c>
      <c r="J751" s="210">
        <v>0.95</v>
      </c>
      <c r="K751" s="210">
        <v>-12.65</v>
      </c>
    </row>
    <row r="752" spans="1:11" x14ac:dyDescent="0.25">
      <c r="A752" t="s">
        <v>1483</v>
      </c>
      <c r="B752" s="211">
        <v>46.948993509489902</v>
      </c>
      <c r="C752" s="211">
        <v>-120.279983789331</v>
      </c>
      <c r="D752" s="212">
        <v>2042.5</v>
      </c>
      <c r="E752" s="210">
        <v>980584.57</v>
      </c>
      <c r="F752" s="210">
        <v>-88.4</v>
      </c>
      <c r="G752" s="210">
        <v>-88.21</v>
      </c>
      <c r="H752" s="210">
        <v>-18.739999999999998</v>
      </c>
      <c r="I752" s="210">
        <v>0</v>
      </c>
      <c r="J752" s="210">
        <v>0.96</v>
      </c>
      <c r="K752" s="210">
        <v>-13.19</v>
      </c>
    </row>
    <row r="753" spans="1:11" x14ac:dyDescent="0.25">
      <c r="A753" t="s">
        <v>1484</v>
      </c>
      <c r="B753" s="211">
        <v>46.9464936659218</v>
      </c>
      <c r="C753" s="211">
        <v>-120.264649930874</v>
      </c>
      <c r="D753" s="212">
        <v>2078.5</v>
      </c>
      <c r="E753" s="210">
        <v>980581.88</v>
      </c>
      <c r="F753" s="210">
        <v>-88.71</v>
      </c>
      <c r="G753" s="210">
        <v>-88.67</v>
      </c>
      <c r="H753" s="210">
        <v>-17.82</v>
      </c>
      <c r="I753" s="210">
        <v>0</v>
      </c>
      <c r="J753" s="210">
        <v>0.82</v>
      </c>
      <c r="K753" s="210">
        <v>-14.22</v>
      </c>
    </row>
    <row r="754" spans="1:11" x14ac:dyDescent="0.25">
      <c r="A754" t="s">
        <v>1485</v>
      </c>
      <c r="B754" s="211">
        <v>46.933160452649801</v>
      </c>
      <c r="C754" s="211">
        <v>-120.253982650767</v>
      </c>
      <c r="D754" s="212">
        <v>2179.6</v>
      </c>
      <c r="E754" s="210">
        <v>980575.91</v>
      </c>
      <c r="F754" s="210">
        <v>-87.42</v>
      </c>
      <c r="G754" s="210">
        <v>-87.18</v>
      </c>
      <c r="H754" s="210">
        <v>-13.08</v>
      </c>
      <c r="I754" s="210">
        <v>0.03</v>
      </c>
      <c r="J754" s="210">
        <v>1.05</v>
      </c>
      <c r="K754" s="210">
        <v>-13.47</v>
      </c>
    </row>
    <row r="755" spans="1:11" x14ac:dyDescent="0.25">
      <c r="A755" t="s">
        <v>1486</v>
      </c>
      <c r="B755" s="211">
        <v>46.917493948815498</v>
      </c>
      <c r="C755" s="211">
        <v>-120.239315198128</v>
      </c>
      <c r="D755" s="212">
        <v>2378.4</v>
      </c>
      <c r="E755" s="210">
        <v>980563.67</v>
      </c>
      <c r="F755" s="210">
        <v>-86.33</v>
      </c>
      <c r="G755" s="210">
        <v>-86.2</v>
      </c>
      <c r="H755" s="210">
        <v>-5.21</v>
      </c>
      <c r="I755" s="210">
        <v>0.01</v>
      </c>
      <c r="J755" s="210">
        <v>1.01</v>
      </c>
      <c r="K755" s="210">
        <v>-13.42</v>
      </c>
    </row>
    <row r="756" spans="1:11" x14ac:dyDescent="0.25">
      <c r="A756" t="s">
        <v>1487</v>
      </c>
      <c r="B756" s="211">
        <v>46.903494048441999</v>
      </c>
      <c r="C756" s="211">
        <v>-120.230814637789</v>
      </c>
      <c r="D756" s="212">
        <v>2656.3</v>
      </c>
      <c r="E756" s="210">
        <v>980546.35</v>
      </c>
      <c r="F756" s="210">
        <v>-85.74</v>
      </c>
      <c r="G756" s="210">
        <v>-85.4</v>
      </c>
      <c r="H756" s="210">
        <v>4.8600000000000003</v>
      </c>
      <c r="I756" s="210">
        <v>0</v>
      </c>
      <c r="J756" s="210">
        <v>1.29</v>
      </c>
      <c r="K756" s="210">
        <v>-13.28</v>
      </c>
    </row>
    <row r="757" spans="1:11" x14ac:dyDescent="0.25">
      <c r="A757" t="s">
        <v>1488</v>
      </c>
      <c r="B757" s="211">
        <v>46.887660611506902</v>
      </c>
      <c r="C757" s="211">
        <v>-120.24281466874299</v>
      </c>
      <c r="D757" s="212">
        <v>3635.6</v>
      </c>
      <c r="E757" s="210">
        <v>980480.25</v>
      </c>
      <c r="F757" s="210">
        <v>-91.76</v>
      </c>
      <c r="G757" s="210">
        <v>-85.66</v>
      </c>
      <c r="H757" s="210">
        <v>32.24</v>
      </c>
      <c r="I757" s="210">
        <v>0.01</v>
      </c>
      <c r="J757" s="210">
        <v>7.28</v>
      </c>
      <c r="K757" s="210">
        <v>-13.69</v>
      </c>
    </row>
    <row r="758" spans="1:11" x14ac:dyDescent="0.25">
      <c r="A758" t="s">
        <v>1489</v>
      </c>
      <c r="B758" s="211">
        <v>46.906160530122598</v>
      </c>
      <c r="C758" s="211">
        <v>-120.24898191986701</v>
      </c>
      <c r="D758" s="212">
        <v>2635.9</v>
      </c>
      <c r="E758" s="210">
        <v>980547</v>
      </c>
      <c r="F758" s="210">
        <v>-86.55</v>
      </c>
      <c r="G758" s="210">
        <v>-85.97</v>
      </c>
      <c r="H758" s="210">
        <v>3.35</v>
      </c>
      <c r="I758" s="210">
        <v>0.01</v>
      </c>
      <c r="J758" s="210">
        <v>1.53</v>
      </c>
      <c r="K758" s="210">
        <v>-13.2</v>
      </c>
    </row>
    <row r="759" spans="1:11" x14ac:dyDescent="0.25">
      <c r="A759" t="s">
        <v>1490</v>
      </c>
      <c r="B759" s="211">
        <v>46.898493757760299</v>
      </c>
      <c r="C759" s="211">
        <v>-120.26031543777999</v>
      </c>
      <c r="D759" s="212">
        <v>3078.3</v>
      </c>
      <c r="E759" s="210">
        <v>980519.2</v>
      </c>
      <c r="F759" s="210">
        <v>-87.16</v>
      </c>
      <c r="G759" s="210">
        <v>-85.82</v>
      </c>
      <c r="H759" s="210">
        <v>17.829999999999998</v>
      </c>
      <c r="I759" s="210">
        <v>0</v>
      </c>
      <c r="J759" s="210">
        <v>2.4</v>
      </c>
      <c r="K759" s="210">
        <v>-12.96</v>
      </c>
    </row>
    <row r="760" spans="1:11" x14ac:dyDescent="0.25">
      <c r="A760" t="s">
        <v>1491</v>
      </c>
      <c r="B760" s="211">
        <v>46.887826905091899</v>
      </c>
      <c r="C760" s="211">
        <v>-120.279982480882</v>
      </c>
      <c r="D760" s="212">
        <v>2442.1999999999998</v>
      </c>
      <c r="E760" s="210">
        <v>980558.3</v>
      </c>
      <c r="F760" s="210">
        <v>-85.2</v>
      </c>
      <c r="G760" s="210">
        <v>-84.05</v>
      </c>
      <c r="H760" s="210">
        <v>-1.91</v>
      </c>
      <c r="I760" s="210">
        <v>0.02</v>
      </c>
      <c r="J760" s="210">
        <v>2.04</v>
      </c>
      <c r="K760" s="210">
        <v>-10.79</v>
      </c>
    </row>
    <row r="761" spans="1:11" x14ac:dyDescent="0.25">
      <c r="A761" t="s">
        <v>1492</v>
      </c>
      <c r="B761" s="211">
        <v>46.871993806477001</v>
      </c>
      <c r="C761" s="211">
        <v>-120.258314810779</v>
      </c>
      <c r="D761" s="212">
        <v>2636.6</v>
      </c>
      <c r="E761" s="210">
        <v>980546.19</v>
      </c>
      <c r="F761" s="210">
        <v>-84.24</v>
      </c>
      <c r="G761" s="210">
        <v>-83.79</v>
      </c>
      <c r="H761" s="210">
        <v>5.69</v>
      </c>
      <c r="I761" s="210">
        <v>0</v>
      </c>
      <c r="J761" s="210">
        <v>1.38</v>
      </c>
      <c r="K761" s="210">
        <v>-11.61</v>
      </c>
    </row>
    <row r="762" spans="1:11" x14ac:dyDescent="0.25">
      <c r="A762" t="s">
        <v>1493</v>
      </c>
      <c r="B762" s="211">
        <v>46.874160851702896</v>
      </c>
      <c r="C762" s="211">
        <v>-120.22031368947</v>
      </c>
      <c r="D762" s="212">
        <v>2899.1</v>
      </c>
      <c r="E762" s="210">
        <v>980529.64</v>
      </c>
      <c r="F762" s="210">
        <v>-85.26</v>
      </c>
      <c r="G762" s="210">
        <v>-84.68</v>
      </c>
      <c r="H762" s="210">
        <v>13.62</v>
      </c>
      <c r="I762" s="210">
        <v>0</v>
      </c>
      <c r="J762" s="210">
        <v>1.59</v>
      </c>
      <c r="K762" s="210">
        <v>-13.66</v>
      </c>
    </row>
    <row r="763" spans="1:11" x14ac:dyDescent="0.25">
      <c r="A763" t="s">
        <v>1494</v>
      </c>
      <c r="B763" s="211">
        <v>46.8551604736898</v>
      </c>
      <c r="C763" s="211">
        <v>-120.26014784158301</v>
      </c>
      <c r="D763" s="212">
        <v>2316.1</v>
      </c>
      <c r="E763" s="210">
        <v>980564.66</v>
      </c>
      <c r="F763" s="210">
        <v>-83.44</v>
      </c>
      <c r="G763" s="210">
        <v>-83.26</v>
      </c>
      <c r="H763" s="210">
        <v>-4.45</v>
      </c>
      <c r="I763" s="210">
        <v>0</v>
      </c>
      <c r="J763" s="210">
        <v>1.04</v>
      </c>
      <c r="K763" s="210">
        <v>-11.38</v>
      </c>
    </row>
    <row r="764" spans="1:11" x14ac:dyDescent="0.25">
      <c r="A764" t="s">
        <v>1495</v>
      </c>
      <c r="B764" s="211">
        <v>46.857660243470797</v>
      </c>
      <c r="C764" s="211">
        <v>-120.282815257468</v>
      </c>
      <c r="D764" s="212">
        <v>2153.9</v>
      </c>
      <c r="E764" s="210">
        <v>980574.49</v>
      </c>
      <c r="F764" s="210">
        <v>-83.56</v>
      </c>
      <c r="G764" s="210">
        <v>-83.63</v>
      </c>
      <c r="H764" s="210">
        <v>-10.09</v>
      </c>
      <c r="I764" s="210">
        <v>0</v>
      </c>
      <c r="J764" s="210">
        <v>0.73</v>
      </c>
      <c r="K764" s="210">
        <v>-11.01</v>
      </c>
    </row>
    <row r="765" spans="1:11" x14ac:dyDescent="0.25">
      <c r="A765" t="s">
        <v>1496</v>
      </c>
      <c r="B765" s="211">
        <v>46.868160186443603</v>
      </c>
      <c r="C765" s="211">
        <v>-120.287315619599</v>
      </c>
      <c r="D765" s="212">
        <v>2131</v>
      </c>
      <c r="E765" s="210">
        <v>980576.3</v>
      </c>
      <c r="F765" s="210">
        <v>-84.07</v>
      </c>
      <c r="G765" s="210">
        <v>-84.04</v>
      </c>
      <c r="H765" s="210">
        <v>-11.39</v>
      </c>
      <c r="I765" s="210">
        <v>0</v>
      </c>
      <c r="J765" s="210">
        <v>0.82</v>
      </c>
      <c r="K765" s="210">
        <v>-11.03</v>
      </c>
    </row>
    <row r="766" spans="1:11" x14ac:dyDescent="0.25">
      <c r="A766" t="s">
        <v>1497</v>
      </c>
      <c r="B766" s="211">
        <v>46.882326733690398</v>
      </c>
      <c r="C766" s="211">
        <v>-120.297649572675</v>
      </c>
      <c r="D766" s="212">
        <v>2195.8000000000002</v>
      </c>
      <c r="E766" s="210">
        <v>980572.62</v>
      </c>
      <c r="F766" s="210">
        <v>-85.14</v>
      </c>
      <c r="G766" s="210">
        <v>-85.03</v>
      </c>
      <c r="H766" s="210">
        <v>-10.25</v>
      </c>
      <c r="I766" s="210">
        <v>0</v>
      </c>
      <c r="J766" s="210">
        <v>0.93</v>
      </c>
      <c r="K766" s="210">
        <v>-11.36</v>
      </c>
    </row>
    <row r="767" spans="1:11" x14ac:dyDescent="0.25">
      <c r="A767" t="s">
        <v>1498</v>
      </c>
      <c r="B767" s="211">
        <v>46.895160036417799</v>
      </c>
      <c r="C767" s="211">
        <v>-120.299316564751</v>
      </c>
      <c r="D767" s="212">
        <v>2348.6</v>
      </c>
      <c r="E767" s="210">
        <v>980561.7</v>
      </c>
      <c r="F767" s="210">
        <v>-88.07</v>
      </c>
      <c r="G767" s="210">
        <v>-87.38</v>
      </c>
      <c r="H767" s="210">
        <v>-7.97</v>
      </c>
      <c r="I767" s="210">
        <v>0.01</v>
      </c>
      <c r="J767" s="210">
        <v>1.56</v>
      </c>
      <c r="K767" s="210">
        <v>-13.33</v>
      </c>
    </row>
    <row r="768" spans="1:11" x14ac:dyDescent="0.25">
      <c r="A768" t="s">
        <v>1499</v>
      </c>
      <c r="B768" s="211">
        <v>46.904659944311597</v>
      </c>
      <c r="C768" s="211">
        <v>-120.307483685413</v>
      </c>
      <c r="D768" s="212">
        <v>2266.6</v>
      </c>
      <c r="E768" s="210">
        <v>980566.86</v>
      </c>
      <c r="F768" s="210">
        <v>-88.68</v>
      </c>
      <c r="G768" s="210">
        <v>-88.05</v>
      </c>
      <c r="H768" s="210">
        <v>-11.38</v>
      </c>
      <c r="I768" s="210">
        <v>0.01</v>
      </c>
      <c r="J768" s="210">
        <v>1.47</v>
      </c>
      <c r="K768" s="210">
        <v>-13.49</v>
      </c>
    </row>
    <row r="769" spans="1:11" x14ac:dyDescent="0.25">
      <c r="A769" t="s">
        <v>1500</v>
      </c>
      <c r="B769" s="211">
        <v>46.914493252341003</v>
      </c>
      <c r="C769" s="211">
        <v>-120.30898394190299</v>
      </c>
      <c r="D769" s="212">
        <v>2377.6</v>
      </c>
      <c r="E769" s="210">
        <v>980561.43</v>
      </c>
      <c r="F769" s="210">
        <v>-88.35</v>
      </c>
      <c r="G769" s="210">
        <v>-87.66</v>
      </c>
      <c r="H769" s="210">
        <v>-7.26</v>
      </c>
      <c r="I769" s="210">
        <v>0.01</v>
      </c>
      <c r="J769" s="210">
        <v>1.56</v>
      </c>
      <c r="K769" s="210">
        <v>-12.81</v>
      </c>
    </row>
    <row r="770" spans="1:11" x14ac:dyDescent="0.25">
      <c r="A770" t="s">
        <v>1501</v>
      </c>
      <c r="B770" s="211">
        <v>46.9171600469042</v>
      </c>
      <c r="C770" s="211">
        <v>-120.295983599538</v>
      </c>
      <c r="D770" s="212">
        <v>2829.2</v>
      </c>
      <c r="E770" s="210">
        <v>980533.93</v>
      </c>
      <c r="F770" s="210">
        <v>-89.04</v>
      </c>
      <c r="G770" s="210">
        <v>-87.54</v>
      </c>
      <c r="H770" s="210">
        <v>7.45</v>
      </c>
      <c r="I770" s="210">
        <v>0</v>
      </c>
      <c r="J770" s="210">
        <v>2.5</v>
      </c>
      <c r="K770" s="210">
        <v>-13.06</v>
      </c>
    </row>
    <row r="771" spans="1:11" x14ac:dyDescent="0.25">
      <c r="A771" t="s">
        <v>1502</v>
      </c>
      <c r="B771" s="211">
        <v>46.908993540993002</v>
      </c>
      <c r="C771" s="211">
        <v>-120.280816292125</v>
      </c>
      <c r="D771" s="212">
        <v>2909.2</v>
      </c>
      <c r="E771" s="210">
        <v>980529.22</v>
      </c>
      <c r="F771" s="210">
        <v>-88.22</v>
      </c>
      <c r="G771" s="210">
        <v>-87.02</v>
      </c>
      <c r="H771" s="210">
        <v>11</v>
      </c>
      <c r="I771" s="210">
        <v>0.01</v>
      </c>
      <c r="J771" s="210">
        <v>2.21</v>
      </c>
      <c r="K771" s="210">
        <v>-13.23</v>
      </c>
    </row>
    <row r="772" spans="1:11" x14ac:dyDescent="0.25">
      <c r="A772" t="s">
        <v>1503</v>
      </c>
      <c r="B772" s="211">
        <v>46.916993664972999</v>
      </c>
      <c r="C772" s="211">
        <v>-120.267649391848</v>
      </c>
      <c r="D772" s="212">
        <v>2649.4</v>
      </c>
      <c r="E772" s="210">
        <v>980546.54</v>
      </c>
      <c r="F772" s="210">
        <v>-87.18</v>
      </c>
      <c r="G772" s="210">
        <v>-86.91</v>
      </c>
      <c r="H772" s="210">
        <v>3.18</v>
      </c>
      <c r="I772" s="210">
        <v>0</v>
      </c>
      <c r="J772" s="210">
        <v>1.22</v>
      </c>
      <c r="K772" s="210">
        <v>-13.28</v>
      </c>
    </row>
    <row r="773" spans="1:11" x14ac:dyDescent="0.25">
      <c r="A773" t="s">
        <v>1504</v>
      </c>
      <c r="B773" s="211">
        <v>46.935993990619501</v>
      </c>
      <c r="C773" s="211">
        <v>-120.233315409055</v>
      </c>
      <c r="D773" s="212">
        <v>2518</v>
      </c>
      <c r="E773" s="210">
        <v>980556.36</v>
      </c>
      <c r="F773" s="210">
        <v>-86.95</v>
      </c>
      <c r="G773" s="210">
        <v>-86.91</v>
      </c>
      <c r="H773" s="210">
        <v>-1.07</v>
      </c>
      <c r="I773" s="210">
        <v>0</v>
      </c>
      <c r="J773" s="210">
        <v>0.96</v>
      </c>
      <c r="K773" s="210">
        <v>-13.84</v>
      </c>
    </row>
    <row r="774" spans="1:11" x14ac:dyDescent="0.25">
      <c r="A774" t="s">
        <v>1505</v>
      </c>
      <c r="B774" s="211">
        <v>46.925326979844399</v>
      </c>
      <c r="C774" s="211">
        <v>-120.268649600822</v>
      </c>
      <c r="D774" s="212">
        <v>2594.6</v>
      </c>
      <c r="E774" s="210">
        <v>980550.17</v>
      </c>
      <c r="F774" s="210">
        <v>-87.59</v>
      </c>
      <c r="G774" s="210">
        <v>-87.38</v>
      </c>
      <c r="H774" s="210">
        <v>0.9</v>
      </c>
      <c r="I774" s="210">
        <v>0</v>
      </c>
      <c r="J774" s="210">
        <v>1.1499999999999999</v>
      </c>
      <c r="K774" s="210">
        <v>-13.49</v>
      </c>
    </row>
    <row r="775" spans="1:11" x14ac:dyDescent="0.25">
      <c r="A775" t="s">
        <v>1506</v>
      </c>
      <c r="B775" s="211">
        <v>46.942993382954597</v>
      </c>
      <c r="C775" s="211">
        <v>-120.293150732293</v>
      </c>
      <c r="D775" s="212">
        <v>2141.4</v>
      </c>
      <c r="E775" s="210">
        <v>980578.27</v>
      </c>
      <c r="F775" s="210">
        <v>-88.23</v>
      </c>
      <c r="G775" s="210">
        <v>-88.17</v>
      </c>
      <c r="H775" s="210">
        <v>-15.2</v>
      </c>
      <c r="I775" s="210">
        <v>0.02</v>
      </c>
      <c r="J775" s="210">
        <v>0.86</v>
      </c>
      <c r="K775" s="210">
        <v>-12.93</v>
      </c>
    </row>
    <row r="776" spans="1:11" x14ac:dyDescent="0.25">
      <c r="A776" t="s">
        <v>1507</v>
      </c>
      <c r="B776" s="211">
        <v>46.9421599331558</v>
      </c>
      <c r="C776" s="211">
        <v>-120.304817739762</v>
      </c>
      <c r="D776" s="212">
        <v>2362.1999999999998</v>
      </c>
      <c r="E776" s="210">
        <v>980565.13</v>
      </c>
      <c r="F776" s="210">
        <v>-88.07</v>
      </c>
      <c r="G776" s="210">
        <v>-87.97</v>
      </c>
      <c r="H776" s="210">
        <v>-7.51</v>
      </c>
      <c r="I776" s="210">
        <v>0.02</v>
      </c>
      <c r="J776" s="210">
        <v>0.96</v>
      </c>
      <c r="K776" s="210">
        <v>-12.43</v>
      </c>
    </row>
    <row r="777" spans="1:11" x14ac:dyDescent="0.25">
      <c r="A777" t="s">
        <v>1508</v>
      </c>
      <c r="B777" s="211">
        <v>46.9466598567275</v>
      </c>
      <c r="C777" s="211">
        <v>-120.311984723203</v>
      </c>
      <c r="D777" s="212">
        <v>2260.1</v>
      </c>
      <c r="E777" s="210">
        <v>980571.87</v>
      </c>
      <c r="F777" s="210">
        <v>-87.85</v>
      </c>
      <c r="G777" s="210">
        <v>-87.93</v>
      </c>
      <c r="H777" s="210">
        <v>-10.77</v>
      </c>
      <c r="I777" s="210">
        <v>0.01</v>
      </c>
      <c r="J777" s="210">
        <v>0.76</v>
      </c>
      <c r="K777" s="210">
        <v>-12.02</v>
      </c>
    </row>
    <row r="778" spans="1:11" x14ac:dyDescent="0.25">
      <c r="A778" t="s">
        <v>1509</v>
      </c>
      <c r="B778" s="211">
        <v>46.950493126023801</v>
      </c>
      <c r="C778" s="211">
        <v>-120.317984989854</v>
      </c>
      <c r="D778" s="212">
        <v>2152</v>
      </c>
      <c r="E778" s="210">
        <v>980578.4</v>
      </c>
      <c r="F778" s="210">
        <v>-88.15</v>
      </c>
      <c r="G778" s="210">
        <v>-88.29</v>
      </c>
      <c r="H778" s="210">
        <v>-14.75</v>
      </c>
      <c r="I778" s="210">
        <v>0</v>
      </c>
      <c r="J778" s="210">
        <v>0.66</v>
      </c>
      <c r="K778" s="210">
        <v>-12.07</v>
      </c>
    </row>
    <row r="779" spans="1:11" x14ac:dyDescent="0.25">
      <c r="A779" t="s">
        <v>1510</v>
      </c>
      <c r="B779" s="211">
        <v>46.954159733854901</v>
      </c>
      <c r="C779" s="211">
        <v>-120.32348523759001</v>
      </c>
      <c r="D779" s="212">
        <v>2041</v>
      </c>
      <c r="E779" s="210">
        <v>980585.36</v>
      </c>
      <c r="F779" s="210">
        <v>-88.17</v>
      </c>
      <c r="G779" s="210">
        <v>-88.28</v>
      </c>
      <c r="H779" s="210">
        <v>-18.559999999999999</v>
      </c>
      <c r="I779" s="210">
        <v>0.02</v>
      </c>
      <c r="J779" s="210">
        <v>0.65</v>
      </c>
      <c r="K779" s="210">
        <v>-11.76</v>
      </c>
    </row>
    <row r="780" spans="1:11" x14ac:dyDescent="0.25">
      <c r="A780" t="s">
        <v>1511</v>
      </c>
      <c r="B780" s="211">
        <v>46.952326246304501</v>
      </c>
      <c r="C780" s="211">
        <v>-120.33898567467099</v>
      </c>
      <c r="D780" s="212">
        <v>2124.6999999999998</v>
      </c>
      <c r="E780" s="210">
        <v>980579.47</v>
      </c>
      <c r="F780" s="210">
        <v>-88.88</v>
      </c>
      <c r="G780" s="210">
        <v>-88.7</v>
      </c>
      <c r="H780" s="210">
        <v>-16.41</v>
      </c>
      <c r="I780" s="210">
        <v>0.03</v>
      </c>
      <c r="J780" s="210">
        <v>0.97</v>
      </c>
      <c r="K780" s="210">
        <v>-11.79</v>
      </c>
    </row>
    <row r="781" spans="1:11" x14ac:dyDescent="0.25">
      <c r="A781" t="s">
        <v>1512</v>
      </c>
      <c r="B781" s="211">
        <v>46.948992882632602</v>
      </c>
      <c r="C781" s="211">
        <v>-120.342319038901</v>
      </c>
      <c r="D781" s="212">
        <v>2394</v>
      </c>
      <c r="E781" s="210">
        <v>980560.53</v>
      </c>
      <c r="F781" s="210">
        <v>-91.38</v>
      </c>
      <c r="G781" s="210">
        <v>-89.86</v>
      </c>
      <c r="H781" s="210">
        <v>-9.73</v>
      </c>
      <c r="I781" s="210">
        <v>0.01</v>
      </c>
      <c r="J781" s="210">
        <v>2.4</v>
      </c>
      <c r="K781" s="210">
        <v>-12.99</v>
      </c>
    </row>
    <row r="782" spans="1:11" x14ac:dyDescent="0.25">
      <c r="A782" t="s">
        <v>1513</v>
      </c>
      <c r="B782" s="211">
        <v>46.939326309256799</v>
      </c>
      <c r="C782" s="211">
        <v>-120.33398524209601</v>
      </c>
      <c r="D782" s="212">
        <v>2480.9</v>
      </c>
      <c r="E782" s="210">
        <v>980555.65</v>
      </c>
      <c r="F782" s="210">
        <v>-90.18</v>
      </c>
      <c r="G782" s="210">
        <v>-89.06</v>
      </c>
      <c r="H782" s="210">
        <v>-5.57</v>
      </c>
      <c r="I782" s="210">
        <v>0.02</v>
      </c>
      <c r="J782" s="210">
        <v>2.02</v>
      </c>
      <c r="K782" s="210">
        <v>-12.75</v>
      </c>
    </row>
    <row r="783" spans="1:11" x14ac:dyDescent="0.25">
      <c r="A783" t="s">
        <v>1514</v>
      </c>
      <c r="B783" s="211">
        <v>46.934659719300001</v>
      </c>
      <c r="C783" s="211">
        <v>-120.32681825514901</v>
      </c>
      <c r="D783" s="212">
        <v>2528.6999999999998</v>
      </c>
      <c r="E783" s="210">
        <v>980553.31</v>
      </c>
      <c r="F783" s="210">
        <v>-89.24</v>
      </c>
      <c r="G783" s="210">
        <v>-88.37</v>
      </c>
      <c r="H783" s="210">
        <v>-3</v>
      </c>
      <c r="I783" s="210">
        <v>0.03</v>
      </c>
      <c r="J783" s="210">
        <v>1.79</v>
      </c>
      <c r="K783" s="210">
        <v>-12.43</v>
      </c>
    </row>
    <row r="784" spans="1:11" x14ac:dyDescent="0.25">
      <c r="A784" t="s">
        <v>1515</v>
      </c>
      <c r="B784" s="211">
        <v>46.9311598518414</v>
      </c>
      <c r="C784" s="211">
        <v>-120.313984452447</v>
      </c>
      <c r="D784" s="212">
        <v>2654</v>
      </c>
      <c r="E784" s="210">
        <v>980545.39</v>
      </c>
      <c r="F784" s="210">
        <v>-89.34</v>
      </c>
      <c r="G784" s="210">
        <v>-87.99</v>
      </c>
      <c r="H784" s="210">
        <v>1.18</v>
      </c>
      <c r="I784" s="210">
        <v>0.01</v>
      </c>
      <c r="J784" s="210">
        <v>2.2999999999999998</v>
      </c>
      <c r="K784" s="210">
        <v>-12.54</v>
      </c>
    </row>
    <row r="785" spans="1:11" x14ac:dyDescent="0.25">
      <c r="A785" t="s">
        <v>1516</v>
      </c>
      <c r="B785" s="211">
        <v>46.934326679552399</v>
      </c>
      <c r="C785" s="211">
        <v>-120.297650684958</v>
      </c>
      <c r="D785" s="212">
        <v>2475.5</v>
      </c>
      <c r="E785" s="210">
        <v>980557.4</v>
      </c>
      <c r="F785" s="210">
        <v>-88.31</v>
      </c>
      <c r="G785" s="210">
        <v>-88.15</v>
      </c>
      <c r="H785" s="210">
        <v>-3.88</v>
      </c>
      <c r="I785" s="210">
        <v>0.02</v>
      </c>
      <c r="J785" s="210">
        <v>1.06</v>
      </c>
      <c r="K785" s="210">
        <v>-13.08</v>
      </c>
    </row>
    <row r="786" spans="1:11" x14ac:dyDescent="0.25">
      <c r="A786" t="s">
        <v>1517</v>
      </c>
      <c r="B786" s="211">
        <v>46.935660160625503</v>
      </c>
      <c r="C786" s="211">
        <v>-120.282816924187</v>
      </c>
      <c r="D786" s="212">
        <v>2399.8000000000002</v>
      </c>
      <c r="E786" s="210">
        <v>980561.81</v>
      </c>
      <c r="F786" s="210">
        <v>-88.55</v>
      </c>
      <c r="G786" s="210">
        <v>-88.63</v>
      </c>
      <c r="H786" s="210">
        <v>-6.7</v>
      </c>
      <c r="I786" s="210">
        <v>0.03</v>
      </c>
      <c r="J786" s="210">
        <v>0.79</v>
      </c>
      <c r="K786" s="210">
        <v>-13.97</v>
      </c>
    </row>
    <row r="787" spans="1:11" x14ac:dyDescent="0.25">
      <c r="A787" t="s">
        <v>1518</v>
      </c>
      <c r="B787" s="211">
        <v>46.941826167591302</v>
      </c>
      <c r="C787" s="211">
        <v>-120.347819054109</v>
      </c>
      <c r="D787" s="212">
        <v>1932.1</v>
      </c>
      <c r="E787" s="210">
        <v>980588.67</v>
      </c>
      <c r="F787" s="210">
        <v>-90.27</v>
      </c>
      <c r="G787" s="210">
        <v>-89.95</v>
      </c>
      <c r="H787" s="210">
        <v>-24.37</v>
      </c>
      <c r="I787" s="210">
        <v>0.01</v>
      </c>
      <c r="J787" s="210">
        <v>1.05</v>
      </c>
      <c r="K787" s="210">
        <v>-13.08</v>
      </c>
    </row>
    <row r="788" spans="1:11" x14ac:dyDescent="0.25">
      <c r="A788" t="s">
        <v>1519</v>
      </c>
      <c r="B788" s="211">
        <v>46.941826033364599</v>
      </c>
      <c r="C788" s="211">
        <v>-120.36115279707499</v>
      </c>
      <c r="D788" s="212">
        <v>1699.2</v>
      </c>
      <c r="E788" s="210">
        <v>980596.56</v>
      </c>
      <c r="F788" s="210">
        <v>-96.33</v>
      </c>
      <c r="G788" s="210">
        <v>-96.18</v>
      </c>
      <c r="H788" s="210">
        <v>-38.380000000000003</v>
      </c>
      <c r="I788" s="210">
        <v>0.01</v>
      </c>
      <c r="J788" s="210">
        <v>0.81</v>
      </c>
      <c r="K788" s="210">
        <v>-18.899999999999999</v>
      </c>
    </row>
    <row r="789" spans="1:11" x14ac:dyDescent="0.25">
      <c r="A789" t="s">
        <v>1520</v>
      </c>
      <c r="B789" s="211">
        <v>46.844660067809002</v>
      </c>
      <c r="C789" s="211">
        <v>-120.301815563446</v>
      </c>
      <c r="D789" s="212">
        <v>2441.4</v>
      </c>
      <c r="E789" s="210">
        <v>980555.47</v>
      </c>
      <c r="F789" s="210">
        <v>-84.18</v>
      </c>
      <c r="G789" s="210">
        <v>-84.2</v>
      </c>
      <c r="H789" s="210">
        <v>-0.91</v>
      </c>
      <c r="I789" s="210">
        <v>0.01</v>
      </c>
      <c r="J789" s="210">
        <v>0.86</v>
      </c>
      <c r="K789" s="210">
        <v>-11.4</v>
      </c>
    </row>
    <row r="790" spans="1:11" x14ac:dyDescent="0.25">
      <c r="A790" t="s">
        <v>1521</v>
      </c>
      <c r="B790" s="211">
        <v>46.840827120165898</v>
      </c>
      <c r="C790" s="211">
        <v>-120.26381431551199</v>
      </c>
      <c r="D790" s="212">
        <v>2357.6999999999998</v>
      </c>
      <c r="E790" s="210">
        <v>980560.61</v>
      </c>
      <c r="F790" s="210">
        <v>-83.71</v>
      </c>
      <c r="G790" s="210">
        <v>-83.7</v>
      </c>
      <c r="H790" s="210">
        <v>-3.29</v>
      </c>
      <c r="I790" s="210">
        <v>0.01</v>
      </c>
      <c r="J790" s="210">
        <v>0.87</v>
      </c>
      <c r="K790" s="210">
        <v>-12.07</v>
      </c>
    </row>
    <row r="791" spans="1:11" x14ac:dyDescent="0.25">
      <c r="A791" t="s">
        <v>1522</v>
      </c>
      <c r="B791" s="211">
        <v>46.849327454409199</v>
      </c>
      <c r="C791" s="211">
        <v>-120.22948010892701</v>
      </c>
      <c r="D791" s="212">
        <v>2845.6</v>
      </c>
      <c r="E791" s="210">
        <v>980532.28</v>
      </c>
      <c r="F791" s="210">
        <v>-83.58</v>
      </c>
      <c r="G791" s="210">
        <v>-83.22</v>
      </c>
      <c r="H791" s="210">
        <v>13.47</v>
      </c>
      <c r="I791" s="210">
        <v>0</v>
      </c>
      <c r="J791" s="210">
        <v>1.35</v>
      </c>
      <c r="K791" s="210">
        <v>-12.47</v>
      </c>
    </row>
    <row r="792" spans="1:11" x14ac:dyDescent="0.25">
      <c r="A792" t="s">
        <v>1523</v>
      </c>
      <c r="B792" s="211">
        <v>46.849159751264999</v>
      </c>
      <c r="C792" s="211">
        <v>-120.332816610555</v>
      </c>
      <c r="D792" s="212">
        <v>2616.9</v>
      </c>
      <c r="E792" s="210">
        <v>980544</v>
      </c>
      <c r="F792" s="210">
        <v>-85.54</v>
      </c>
      <c r="G792" s="210">
        <v>-84.99</v>
      </c>
      <c r="H792" s="210">
        <v>3.71</v>
      </c>
      <c r="I792" s="210">
        <v>0.01</v>
      </c>
      <c r="J792" s="210">
        <v>1.49</v>
      </c>
      <c r="K792" s="210">
        <v>-11.24</v>
      </c>
    </row>
    <row r="793" spans="1:11" x14ac:dyDescent="0.25">
      <c r="A793" t="s">
        <v>1524</v>
      </c>
      <c r="B793" s="211">
        <v>46.858659559381103</v>
      </c>
      <c r="C793" s="211">
        <v>-120.350817365588</v>
      </c>
      <c r="D793" s="212">
        <v>2805.6</v>
      </c>
      <c r="E793" s="210">
        <v>980531.62</v>
      </c>
      <c r="F793" s="210">
        <v>-87.48</v>
      </c>
      <c r="G793" s="210">
        <v>-85.98</v>
      </c>
      <c r="H793" s="210">
        <v>8.2100000000000009</v>
      </c>
      <c r="I793" s="210">
        <v>0.02</v>
      </c>
      <c r="J793" s="210">
        <v>2.48</v>
      </c>
      <c r="K793" s="210">
        <v>-11.5</v>
      </c>
    </row>
    <row r="794" spans="1:11" x14ac:dyDescent="0.25">
      <c r="A794" t="s">
        <v>1525</v>
      </c>
      <c r="B794" s="211">
        <v>46.8628260201587</v>
      </c>
      <c r="C794" s="211">
        <v>-120.370818068115</v>
      </c>
      <c r="D794" s="212">
        <v>3183.2</v>
      </c>
      <c r="E794" s="210">
        <v>980503.63</v>
      </c>
      <c r="F794" s="210">
        <v>-93.23</v>
      </c>
      <c r="G794" s="210">
        <v>-88.89</v>
      </c>
      <c r="H794" s="210">
        <v>15.34</v>
      </c>
      <c r="I794" s="210">
        <v>0.03</v>
      </c>
      <c r="J794" s="210">
        <v>5.43</v>
      </c>
      <c r="K794" s="210">
        <v>-13.81</v>
      </c>
    </row>
    <row r="795" spans="1:11" x14ac:dyDescent="0.25">
      <c r="A795" t="s">
        <v>1526</v>
      </c>
      <c r="B795" s="211">
        <v>46.868325876391403</v>
      </c>
      <c r="C795" s="211">
        <v>-120.384485271575</v>
      </c>
      <c r="D795" s="212">
        <v>3051.9</v>
      </c>
      <c r="E795" s="210">
        <v>980513.4</v>
      </c>
      <c r="F795" s="210">
        <v>-91.82</v>
      </c>
      <c r="G795" s="210">
        <v>-88.69</v>
      </c>
      <c r="H795" s="210">
        <v>12.27</v>
      </c>
      <c r="I795" s="210">
        <v>0.01</v>
      </c>
      <c r="J795" s="210">
        <v>4.18</v>
      </c>
      <c r="K795" s="210">
        <v>-13.07</v>
      </c>
    </row>
    <row r="796" spans="1:11" x14ac:dyDescent="0.25">
      <c r="A796" t="s">
        <v>1527</v>
      </c>
      <c r="B796" s="211">
        <v>46.8411595831532</v>
      </c>
      <c r="C796" s="211">
        <v>-120.350483648349</v>
      </c>
      <c r="D796" s="212">
        <v>2201.9</v>
      </c>
      <c r="E796" s="210">
        <v>980566.79</v>
      </c>
      <c r="F796" s="210">
        <v>-86.89</v>
      </c>
      <c r="G796" s="210">
        <v>-86.98</v>
      </c>
      <c r="H796" s="210">
        <v>-11.79</v>
      </c>
      <c r="I796" s="210">
        <v>0.01</v>
      </c>
      <c r="J796" s="210">
        <v>0.73</v>
      </c>
      <c r="K796" s="210">
        <v>-12.91</v>
      </c>
    </row>
    <row r="797" spans="1:11" x14ac:dyDescent="0.25">
      <c r="A797" t="s">
        <v>1528</v>
      </c>
      <c r="B797" s="211">
        <v>46.845825969505199</v>
      </c>
      <c r="C797" s="211">
        <v>-120.37781791945299</v>
      </c>
      <c r="D797" s="212">
        <v>2208.9</v>
      </c>
      <c r="E797" s="210">
        <v>980564.26</v>
      </c>
      <c r="F797" s="210">
        <v>-89.42</v>
      </c>
      <c r="G797" s="210">
        <v>-89.18</v>
      </c>
      <c r="H797" s="210">
        <v>-14.08</v>
      </c>
      <c r="I797" s="210">
        <v>0.03</v>
      </c>
      <c r="J797" s="210">
        <v>1.06</v>
      </c>
      <c r="K797" s="210">
        <v>-14.23</v>
      </c>
    </row>
    <row r="798" spans="1:11" x14ac:dyDescent="0.25">
      <c r="A798" t="s">
        <v>1529</v>
      </c>
      <c r="B798" s="211">
        <v>46.977492724968201</v>
      </c>
      <c r="C798" s="211">
        <v>-120.355320050731</v>
      </c>
      <c r="D798" s="212">
        <v>1816.3</v>
      </c>
      <c r="E798" s="210">
        <v>980598.16</v>
      </c>
      <c r="F798" s="210">
        <v>-90.94</v>
      </c>
      <c r="G798" s="210">
        <v>-90.79</v>
      </c>
      <c r="H798" s="210">
        <v>-28.99</v>
      </c>
      <c r="I798" s="210">
        <v>0.02</v>
      </c>
      <c r="J798" s="210">
        <v>0.85</v>
      </c>
      <c r="K798" s="210">
        <v>-12.55</v>
      </c>
    </row>
    <row r="799" spans="1:11" x14ac:dyDescent="0.25">
      <c r="A799" t="s">
        <v>1530</v>
      </c>
      <c r="B799" s="211">
        <v>46.984992839058499</v>
      </c>
      <c r="C799" s="211">
        <v>-120.343319843046</v>
      </c>
      <c r="D799" s="212">
        <v>1867.6</v>
      </c>
      <c r="E799" s="210">
        <v>980595.27</v>
      </c>
      <c r="F799" s="210">
        <v>-91.43</v>
      </c>
      <c r="G799" s="210">
        <v>-90.96</v>
      </c>
      <c r="H799" s="210">
        <v>-27.73</v>
      </c>
      <c r="I799" s="210">
        <v>0.01</v>
      </c>
      <c r="J799" s="210">
        <v>1.18</v>
      </c>
      <c r="K799" s="210">
        <v>-12.82</v>
      </c>
    </row>
    <row r="800" spans="1:11" x14ac:dyDescent="0.25">
      <c r="A800" t="s">
        <v>1531</v>
      </c>
      <c r="B800" s="211">
        <v>46.991992841238201</v>
      </c>
      <c r="C800" s="211">
        <v>-120.342486634644</v>
      </c>
      <c r="D800" s="212">
        <v>1922</v>
      </c>
      <c r="E800" s="210">
        <v>980592.46</v>
      </c>
      <c r="F800" s="210">
        <v>-91.61</v>
      </c>
      <c r="G800" s="210">
        <v>-91.64</v>
      </c>
      <c r="H800" s="210">
        <v>-26.06</v>
      </c>
      <c r="I800" s="210">
        <v>0.01</v>
      </c>
      <c r="J800" s="210">
        <v>0.7</v>
      </c>
      <c r="K800" s="210">
        <v>-13.3</v>
      </c>
    </row>
    <row r="801" spans="1:11" x14ac:dyDescent="0.25">
      <c r="A801" t="s">
        <v>1532</v>
      </c>
      <c r="B801" s="211">
        <v>46.976159691560497</v>
      </c>
      <c r="C801" s="211">
        <v>-120.325652443233</v>
      </c>
      <c r="D801" s="212">
        <v>1978.8</v>
      </c>
      <c r="E801" s="210">
        <v>980588.82</v>
      </c>
      <c r="F801" s="210">
        <v>-90.42</v>
      </c>
      <c r="G801" s="210">
        <v>-90.49</v>
      </c>
      <c r="H801" s="210">
        <v>-22.93</v>
      </c>
      <c r="I801" s="210">
        <v>0.02</v>
      </c>
      <c r="J801" s="210">
        <v>0.68</v>
      </c>
      <c r="K801" s="210">
        <v>-13.22</v>
      </c>
    </row>
    <row r="802" spans="1:11" x14ac:dyDescent="0.25">
      <c r="A802" t="s">
        <v>1533</v>
      </c>
      <c r="B802" s="211">
        <v>46.982659786336299</v>
      </c>
      <c r="C802" s="211">
        <v>-120.31565227532801</v>
      </c>
      <c r="D802" s="212">
        <v>1998.6</v>
      </c>
      <c r="E802" s="210">
        <v>980588.26</v>
      </c>
      <c r="F802" s="210">
        <v>-90.38</v>
      </c>
      <c r="G802" s="210">
        <v>-90.51</v>
      </c>
      <c r="H802" s="210">
        <v>-22.22</v>
      </c>
      <c r="I802" s="210">
        <v>0</v>
      </c>
      <c r="J802" s="210">
        <v>0.63</v>
      </c>
      <c r="K802" s="210">
        <v>-13.32</v>
      </c>
    </row>
    <row r="803" spans="1:11" x14ac:dyDescent="0.25">
      <c r="A803" t="s">
        <v>1534</v>
      </c>
      <c r="B803" s="211">
        <v>46.970826624679098</v>
      </c>
      <c r="C803" s="211">
        <v>-120.29965152907</v>
      </c>
      <c r="D803" s="212">
        <v>2070.6</v>
      </c>
      <c r="E803" s="210">
        <v>980584.08</v>
      </c>
      <c r="F803" s="210">
        <v>-89.18</v>
      </c>
      <c r="G803" s="210">
        <v>-89.37</v>
      </c>
      <c r="H803" s="210">
        <v>-18.559999999999999</v>
      </c>
      <c r="I803" s="210">
        <v>0</v>
      </c>
      <c r="J803" s="210">
        <v>0.57999999999999996</v>
      </c>
      <c r="K803" s="210">
        <v>-13.07</v>
      </c>
    </row>
    <row r="804" spans="1:11" x14ac:dyDescent="0.25">
      <c r="A804" t="s">
        <v>1535</v>
      </c>
      <c r="B804" s="211">
        <v>46.960326693059301</v>
      </c>
      <c r="C804" s="211">
        <v>-120.293817791043</v>
      </c>
      <c r="D804" s="212">
        <v>1988.1</v>
      </c>
      <c r="E804" s="210">
        <v>980588.89</v>
      </c>
      <c r="F804" s="210">
        <v>-88.36</v>
      </c>
      <c r="G804" s="210">
        <v>-88.33</v>
      </c>
      <c r="H804" s="210">
        <v>-20.56</v>
      </c>
      <c r="I804" s="210">
        <v>2E-3</v>
      </c>
      <c r="J804" s="210">
        <v>0.79</v>
      </c>
      <c r="K804" s="210">
        <v>-12.52</v>
      </c>
    </row>
    <row r="805" spans="1:11" x14ac:dyDescent="0.25">
      <c r="A805" t="s">
        <v>1536</v>
      </c>
      <c r="B805" s="211">
        <v>46.960326785207101</v>
      </c>
      <c r="C805" s="211">
        <v>-120.28465084244699</v>
      </c>
      <c r="D805" s="212">
        <v>2012.9</v>
      </c>
      <c r="E805" s="210">
        <v>980587.58</v>
      </c>
      <c r="F805" s="210">
        <v>-88.19</v>
      </c>
      <c r="G805" s="210">
        <v>-88.14</v>
      </c>
      <c r="H805" s="210">
        <v>-19.53</v>
      </c>
      <c r="I805" s="210">
        <v>0</v>
      </c>
      <c r="J805" s="210">
        <v>0.81</v>
      </c>
      <c r="K805" s="210">
        <v>-12.63</v>
      </c>
    </row>
    <row r="806" spans="1:11" x14ac:dyDescent="0.25">
      <c r="A806" t="s">
        <v>1537</v>
      </c>
      <c r="B806" s="211">
        <v>46.9889930117087</v>
      </c>
      <c r="C806" s="211">
        <v>-120.325819390836</v>
      </c>
      <c r="D806" s="212">
        <v>1937.1</v>
      </c>
      <c r="E806" s="210">
        <v>980591.64</v>
      </c>
      <c r="F806" s="210">
        <v>-91.26</v>
      </c>
      <c r="G806" s="210">
        <v>-91.28</v>
      </c>
      <c r="H806" s="210">
        <v>-25.19</v>
      </c>
      <c r="I806" s="210">
        <v>0.01</v>
      </c>
      <c r="J806" s="210">
        <v>0.71</v>
      </c>
      <c r="K806" s="210">
        <v>-13.55</v>
      </c>
    </row>
    <row r="807" spans="1:11" x14ac:dyDescent="0.25">
      <c r="A807" t="s">
        <v>1538</v>
      </c>
      <c r="B807" s="211">
        <v>46.994326342034803</v>
      </c>
      <c r="C807" s="211">
        <v>-120.32565283372</v>
      </c>
      <c r="D807" s="212">
        <v>1965.1</v>
      </c>
      <c r="E807" s="210">
        <v>980589.95</v>
      </c>
      <c r="F807" s="210">
        <v>-91.75</v>
      </c>
      <c r="G807" s="210">
        <v>-91.78</v>
      </c>
      <c r="H807" s="210">
        <v>-24.73</v>
      </c>
      <c r="I807" s="210">
        <v>0</v>
      </c>
      <c r="J807" s="210">
        <v>0.72</v>
      </c>
      <c r="K807" s="210">
        <v>-13.87</v>
      </c>
    </row>
    <row r="808" spans="1:11" x14ac:dyDescent="0.25">
      <c r="A808" t="s">
        <v>1539</v>
      </c>
      <c r="B808" s="211">
        <v>46.9908265396855</v>
      </c>
      <c r="C808" s="211">
        <v>-120.306318830354</v>
      </c>
      <c r="D808" s="212">
        <v>2053.9</v>
      </c>
      <c r="E808" s="210">
        <v>980586</v>
      </c>
      <c r="F808" s="210">
        <v>-90.07</v>
      </c>
      <c r="G808" s="210">
        <v>-90.08</v>
      </c>
      <c r="H808" s="210">
        <v>-20.02</v>
      </c>
      <c r="I808" s="210">
        <v>0.01</v>
      </c>
      <c r="J808" s="210">
        <v>0.76</v>
      </c>
      <c r="K808" s="210">
        <v>-12.92</v>
      </c>
    </row>
    <row r="809" spans="1:11" x14ac:dyDescent="0.25">
      <c r="A809" t="s">
        <v>1540</v>
      </c>
      <c r="B809" s="211">
        <v>46.981326586670598</v>
      </c>
      <c r="C809" s="211">
        <v>-120.302485174994</v>
      </c>
      <c r="D809" s="212">
        <v>2053.8000000000002</v>
      </c>
      <c r="E809" s="210">
        <v>980585.99</v>
      </c>
      <c r="F809" s="210">
        <v>-89.22</v>
      </c>
      <c r="G809" s="210">
        <v>-89.33</v>
      </c>
      <c r="H809" s="210">
        <v>-19.18</v>
      </c>
      <c r="I809" s="210">
        <v>0.01</v>
      </c>
      <c r="J809" s="210">
        <v>0.67</v>
      </c>
      <c r="K809" s="210">
        <v>-12.6</v>
      </c>
    </row>
    <row r="810" spans="1:11" x14ac:dyDescent="0.25">
      <c r="A810" t="s">
        <v>1541</v>
      </c>
      <c r="B810" s="211">
        <v>46.963825272836203</v>
      </c>
      <c r="C810" s="211">
        <v>-120.43448885570101</v>
      </c>
      <c r="D810" s="212">
        <v>1560.8</v>
      </c>
      <c r="E810" s="210">
        <v>980600.61</v>
      </c>
      <c r="F810" s="210">
        <v>-102.56</v>
      </c>
      <c r="G810" s="210">
        <v>-102.66</v>
      </c>
      <c r="H810" s="210">
        <v>-49.33</v>
      </c>
      <c r="I810" s="210">
        <v>0</v>
      </c>
      <c r="J810" s="210">
        <v>0.52</v>
      </c>
      <c r="K810" s="210">
        <v>-22.56</v>
      </c>
    </row>
    <row r="811" spans="1:11" x14ac:dyDescent="0.25">
      <c r="A811" t="s">
        <v>1542</v>
      </c>
      <c r="B811" s="211">
        <v>46.952825280065902</v>
      </c>
      <c r="C811" s="211">
        <v>-120.434821962483</v>
      </c>
      <c r="D811" s="212">
        <v>1538.5</v>
      </c>
      <c r="E811" s="210">
        <v>980601.85</v>
      </c>
      <c r="F811" s="210">
        <v>-101.66</v>
      </c>
      <c r="G811" s="210">
        <v>-101.74</v>
      </c>
      <c r="H811" s="210">
        <v>-49.19</v>
      </c>
      <c r="I811" s="210">
        <v>0</v>
      </c>
      <c r="J811" s="210">
        <v>0.53</v>
      </c>
      <c r="K811" s="210">
        <v>-21.98</v>
      </c>
    </row>
    <row r="812" spans="1:11" x14ac:dyDescent="0.25">
      <c r="A812" t="s">
        <v>1543</v>
      </c>
      <c r="B812" s="211">
        <v>46.941491959582699</v>
      </c>
      <c r="C812" s="211">
        <v>-120.434655046885</v>
      </c>
      <c r="D812" s="212">
        <v>1524.3</v>
      </c>
      <c r="E812" s="210">
        <v>980602.88</v>
      </c>
      <c r="F812" s="210">
        <v>-100.46</v>
      </c>
      <c r="G812" s="210">
        <v>-100.48</v>
      </c>
      <c r="H812" s="210">
        <v>-48.47</v>
      </c>
      <c r="I812" s="210">
        <v>0</v>
      </c>
      <c r="J812" s="210">
        <v>0.57999999999999996</v>
      </c>
      <c r="K812" s="210">
        <v>-21.07</v>
      </c>
    </row>
    <row r="813" spans="1:11" x14ac:dyDescent="0.25">
      <c r="A813" t="s">
        <v>1544</v>
      </c>
      <c r="B813" s="211">
        <v>46.941491799815303</v>
      </c>
      <c r="C813" s="211">
        <v>-120.45048886616399</v>
      </c>
      <c r="D813" s="212">
        <v>1503.6</v>
      </c>
      <c r="E813" s="210">
        <v>980603.58</v>
      </c>
      <c r="F813" s="210">
        <v>-101</v>
      </c>
      <c r="G813" s="210">
        <v>-100.97</v>
      </c>
      <c r="H813" s="210">
        <v>-49.72</v>
      </c>
      <c r="I813" s="210">
        <v>0</v>
      </c>
      <c r="J813" s="210">
        <v>0.63</v>
      </c>
      <c r="K813" s="210">
        <v>-21.12</v>
      </c>
    </row>
    <row r="814" spans="1:11" x14ac:dyDescent="0.25">
      <c r="A814" t="s">
        <v>1545</v>
      </c>
      <c r="B814" s="211">
        <v>46.9339917569066</v>
      </c>
      <c r="C814" s="211">
        <v>-120.455488858246</v>
      </c>
      <c r="D814" s="212">
        <v>1496.8</v>
      </c>
      <c r="E814" s="210">
        <v>980604.2</v>
      </c>
      <c r="F814" s="210">
        <v>-100.11</v>
      </c>
      <c r="G814" s="210">
        <v>-99.98</v>
      </c>
      <c r="H814" s="210">
        <v>-49.06</v>
      </c>
      <c r="I814" s="210">
        <v>0</v>
      </c>
      <c r="J814" s="210">
        <v>0.71</v>
      </c>
      <c r="K814" s="210">
        <v>-20.21</v>
      </c>
    </row>
    <row r="815" spans="1:11" x14ac:dyDescent="0.25">
      <c r="A815" t="s">
        <v>1546</v>
      </c>
      <c r="B815" s="211">
        <v>46.924991683703702</v>
      </c>
      <c r="C815" s="211">
        <v>-120.463655581891</v>
      </c>
      <c r="D815" s="212">
        <v>1597.9</v>
      </c>
      <c r="E815" s="210">
        <v>980599.03</v>
      </c>
      <c r="F815" s="210">
        <v>-98.41</v>
      </c>
      <c r="G815" s="210">
        <v>-98.27</v>
      </c>
      <c r="H815" s="210">
        <v>-43.91</v>
      </c>
      <c r="I815" s="210">
        <v>0.01</v>
      </c>
      <c r="J815" s="210">
        <v>0.76</v>
      </c>
      <c r="K815" s="210">
        <v>-18.57</v>
      </c>
    </row>
    <row r="816" spans="1:11" x14ac:dyDescent="0.25">
      <c r="A816" t="s">
        <v>1547</v>
      </c>
      <c r="B816" s="211">
        <v>46.925491873235501</v>
      </c>
      <c r="C816" s="211">
        <v>-120.44482168154001</v>
      </c>
      <c r="D816" s="212">
        <v>1607.3</v>
      </c>
      <c r="E816" s="210">
        <v>980597.93</v>
      </c>
      <c r="F816" s="210">
        <v>-98.99</v>
      </c>
      <c r="G816" s="210">
        <v>-98.95</v>
      </c>
      <c r="H816" s="210">
        <v>-44.17</v>
      </c>
      <c r="I816" s="210">
        <v>0.01</v>
      </c>
      <c r="J816" s="210">
        <v>0.67</v>
      </c>
      <c r="K816" s="210">
        <v>-19.79</v>
      </c>
    </row>
    <row r="817" spans="1:11" x14ac:dyDescent="0.25">
      <c r="A817" t="s">
        <v>1548</v>
      </c>
      <c r="B817" s="211">
        <v>46.911825232608201</v>
      </c>
      <c r="C817" s="211">
        <v>-120.443654685445</v>
      </c>
      <c r="D817" s="212">
        <v>1824</v>
      </c>
      <c r="E817" s="210">
        <v>980587.56</v>
      </c>
      <c r="F817" s="210">
        <v>-95.14</v>
      </c>
      <c r="G817" s="210">
        <v>-94.96</v>
      </c>
      <c r="H817" s="210">
        <v>-32.93</v>
      </c>
      <c r="I817" s="210">
        <v>0.01</v>
      </c>
      <c r="J817" s="210">
        <v>0.88</v>
      </c>
      <c r="K817" s="210">
        <v>-16.239999999999998</v>
      </c>
    </row>
    <row r="818" spans="1:11" x14ac:dyDescent="0.25">
      <c r="A818" t="s">
        <v>1549</v>
      </c>
      <c r="B818" s="211">
        <v>46.920658652494502</v>
      </c>
      <c r="C818" s="211">
        <v>-120.43415458374101</v>
      </c>
      <c r="D818" s="212">
        <v>1736.3</v>
      </c>
      <c r="E818" s="210">
        <v>980590.39</v>
      </c>
      <c r="F818" s="210">
        <v>-98.37</v>
      </c>
      <c r="G818" s="210">
        <v>-98.34</v>
      </c>
      <c r="H818" s="210">
        <v>-39.15</v>
      </c>
      <c r="I818" s="210">
        <v>0.02</v>
      </c>
      <c r="J818" s="210">
        <v>0.7</v>
      </c>
      <c r="K818" s="210">
        <v>-19.64</v>
      </c>
    </row>
    <row r="819" spans="1:11" x14ac:dyDescent="0.25">
      <c r="A819" t="s">
        <v>1550</v>
      </c>
      <c r="B819" s="211">
        <v>46.911825397310999</v>
      </c>
      <c r="C819" s="211">
        <v>-120.427320851057</v>
      </c>
      <c r="D819" s="212">
        <v>1776.1</v>
      </c>
      <c r="E819" s="210">
        <v>980590.6</v>
      </c>
      <c r="F819" s="210">
        <v>-94.97</v>
      </c>
      <c r="G819" s="210">
        <v>-94.84</v>
      </c>
      <c r="H819" s="210">
        <v>-34.4</v>
      </c>
      <c r="I819" s="210">
        <v>0.03</v>
      </c>
      <c r="J819" s="210">
        <v>0.82</v>
      </c>
      <c r="K819" s="210">
        <v>-16.600000000000001</v>
      </c>
    </row>
    <row r="820" spans="1:11" x14ac:dyDescent="0.25">
      <c r="A820" t="s">
        <v>1551</v>
      </c>
      <c r="B820" s="211">
        <v>46.901158965385903</v>
      </c>
      <c r="C820" s="211">
        <v>-120.40515327544399</v>
      </c>
      <c r="D820" s="212">
        <v>1907.8</v>
      </c>
      <c r="E820" s="210">
        <v>980585.13</v>
      </c>
      <c r="F820" s="210">
        <v>-91.59</v>
      </c>
      <c r="G820" s="210">
        <v>-91.33</v>
      </c>
      <c r="H820" s="210">
        <v>-26.52</v>
      </c>
      <c r="I820" s="210">
        <v>0.03</v>
      </c>
      <c r="J820" s="210">
        <v>0.98</v>
      </c>
      <c r="K820" s="210">
        <v>-14.03</v>
      </c>
    </row>
    <row r="821" spans="1:11" x14ac:dyDescent="0.25">
      <c r="A821" t="s">
        <v>1552</v>
      </c>
      <c r="B821" s="211">
        <v>46.911992327514099</v>
      </c>
      <c r="C821" s="211">
        <v>-120.401153385059</v>
      </c>
      <c r="D821" s="212">
        <v>1683</v>
      </c>
      <c r="E821" s="210">
        <v>980595.92</v>
      </c>
      <c r="F821" s="210">
        <v>-95.25</v>
      </c>
      <c r="G821" s="210">
        <v>-95.19</v>
      </c>
      <c r="H821" s="210">
        <v>-37.85</v>
      </c>
      <c r="I821" s="210">
        <v>0</v>
      </c>
      <c r="J821" s="210">
        <v>0.71</v>
      </c>
      <c r="K821" s="210">
        <v>-17.66</v>
      </c>
    </row>
    <row r="822" spans="1:11" x14ac:dyDescent="0.25">
      <c r="A822" t="s">
        <v>1553</v>
      </c>
      <c r="B822" s="211">
        <v>46.9274923081121</v>
      </c>
      <c r="C822" s="211">
        <v>-120.40148706129099</v>
      </c>
      <c r="D822" s="212">
        <v>1600.8</v>
      </c>
      <c r="E822" s="210">
        <v>980600.46</v>
      </c>
      <c r="F822" s="210">
        <v>-97.03</v>
      </c>
      <c r="G822" s="210">
        <v>-97.1</v>
      </c>
      <c r="H822" s="210">
        <v>-42.43</v>
      </c>
      <c r="I822" s="210">
        <v>0</v>
      </c>
      <c r="J822" s="210">
        <v>0.56000000000000005</v>
      </c>
      <c r="K822" s="210">
        <v>-19.100000000000001</v>
      </c>
    </row>
    <row r="823" spans="1:11" x14ac:dyDescent="0.25">
      <c r="A823" t="s">
        <v>1554</v>
      </c>
      <c r="B823" s="211">
        <v>46.926658755547599</v>
      </c>
      <c r="C823" s="211">
        <v>-120.423321046872</v>
      </c>
      <c r="D823" s="212">
        <v>1583.2</v>
      </c>
      <c r="E823" s="210">
        <v>980600.21</v>
      </c>
      <c r="F823" s="210">
        <v>-98.26</v>
      </c>
      <c r="G823" s="210">
        <v>-98.23</v>
      </c>
      <c r="H823" s="210">
        <v>-44.26</v>
      </c>
      <c r="I823" s="210">
        <v>0.02</v>
      </c>
      <c r="J823" s="210">
        <v>0.65</v>
      </c>
      <c r="K823" s="210">
        <v>-19.63</v>
      </c>
    </row>
    <row r="824" spans="1:11" x14ac:dyDescent="0.25">
      <c r="A824" t="s">
        <v>1555</v>
      </c>
      <c r="B824" s="211">
        <v>46.941492178102898</v>
      </c>
      <c r="C824" s="211">
        <v>-120.412987715097</v>
      </c>
      <c r="D824" s="212">
        <v>1560</v>
      </c>
      <c r="E824" s="210">
        <v>980601.87</v>
      </c>
      <c r="F824" s="210">
        <v>-99.33</v>
      </c>
      <c r="G824" s="210">
        <v>-99.42</v>
      </c>
      <c r="H824" s="210">
        <v>-46.12</v>
      </c>
      <c r="I824" s="210">
        <v>0</v>
      </c>
      <c r="J824" s="210">
        <v>0.53</v>
      </c>
      <c r="K824" s="210">
        <v>-20.65</v>
      </c>
    </row>
    <row r="825" spans="1:11" x14ac:dyDescent="0.25">
      <c r="A825" t="s">
        <v>1556</v>
      </c>
      <c r="B825" s="211">
        <v>46.956325493561401</v>
      </c>
      <c r="C825" s="211">
        <v>-120.413321377624</v>
      </c>
      <c r="D825" s="212">
        <v>1595.9</v>
      </c>
      <c r="E825" s="210">
        <v>980599.7</v>
      </c>
      <c r="F825" s="210">
        <v>-100.69</v>
      </c>
      <c r="G825" s="210">
        <v>-100.82</v>
      </c>
      <c r="H825" s="210">
        <v>-46.26</v>
      </c>
      <c r="I825" s="210">
        <v>0</v>
      </c>
      <c r="J825" s="210">
        <v>0.49</v>
      </c>
      <c r="K825" s="210">
        <v>-21.57</v>
      </c>
    </row>
    <row r="826" spans="1:11" x14ac:dyDescent="0.25">
      <c r="A826" t="s">
        <v>1557</v>
      </c>
      <c r="B826" s="211">
        <v>46.941825749653901</v>
      </c>
      <c r="C826" s="211">
        <v>-120.38932032888501</v>
      </c>
      <c r="D826" s="212">
        <v>1594.4</v>
      </c>
      <c r="E826" s="210">
        <v>980601.25</v>
      </c>
      <c r="F826" s="210">
        <v>-97.92</v>
      </c>
      <c r="G826" s="210">
        <v>-97.99</v>
      </c>
      <c r="H826" s="210">
        <v>-43.54</v>
      </c>
      <c r="I826" s="210">
        <v>0</v>
      </c>
      <c r="J826" s="210">
        <v>0.55000000000000004</v>
      </c>
      <c r="K826" s="210">
        <v>-19.88</v>
      </c>
    </row>
    <row r="827" spans="1:11" x14ac:dyDescent="0.25">
      <c r="A827" t="s">
        <v>1558</v>
      </c>
      <c r="B827" s="211">
        <v>46.934325960253403</v>
      </c>
      <c r="C827" s="211">
        <v>-120.369152881836</v>
      </c>
      <c r="D827" s="212">
        <v>1689.4</v>
      </c>
      <c r="E827" s="210">
        <v>980595.87</v>
      </c>
      <c r="F827" s="210">
        <v>-96.93</v>
      </c>
      <c r="G827" s="210">
        <v>-96.99</v>
      </c>
      <c r="H827" s="210">
        <v>-39.31</v>
      </c>
      <c r="I827" s="210">
        <v>0</v>
      </c>
      <c r="J827" s="210">
        <v>0.59</v>
      </c>
      <c r="K827" s="210">
        <v>-19.71</v>
      </c>
    </row>
    <row r="828" spans="1:11" x14ac:dyDescent="0.25">
      <c r="A828" t="s">
        <v>1559</v>
      </c>
      <c r="B828" s="211">
        <v>46.926992632633301</v>
      </c>
      <c r="C828" s="211">
        <v>-120.369319396272</v>
      </c>
      <c r="D828" s="212">
        <v>1716.1</v>
      </c>
      <c r="E828" s="210">
        <v>980594.28</v>
      </c>
      <c r="F828" s="210">
        <v>-96.26</v>
      </c>
      <c r="G828" s="210">
        <v>-96.37</v>
      </c>
      <c r="H828" s="210">
        <v>-37.729999999999997</v>
      </c>
      <c r="I828" s="210">
        <v>0</v>
      </c>
      <c r="J828" s="210">
        <v>0.55000000000000004</v>
      </c>
      <c r="K828" s="210">
        <v>-19.32</v>
      </c>
    </row>
    <row r="829" spans="1:11" x14ac:dyDescent="0.25">
      <c r="A829" t="s">
        <v>1560</v>
      </c>
      <c r="B829" s="211">
        <v>46.933992838657502</v>
      </c>
      <c r="C829" s="211">
        <v>-120.34815222963501</v>
      </c>
      <c r="D829" s="212">
        <v>1864.1</v>
      </c>
      <c r="E829" s="210">
        <v>980588.85</v>
      </c>
      <c r="F829" s="210">
        <v>-93.45</v>
      </c>
      <c r="G829" s="210">
        <v>-93.24</v>
      </c>
      <c r="H829" s="210">
        <v>-29.88</v>
      </c>
      <c r="I829" s="210">
        <v>0.01</v>
      </c>
      <c r="J829" s="210">
        <v>0.92</v>
      </c>
      <c r="K829" s="210">
        <v>-16.59</v>
      </c>
    </row>
    <row r="830" spans="1:11" x14ac:dyDescent="0.25">
      <c r="A830" t="s">
        <v>1561</v>
      </c>
      <c r="B830" s="211">
        <v>46.9268261825476</v>
      </c>
      <c r="C830" s="211">
        <v>-120.347818732379</v>
      </c>
      <c r="D830" s="212">
        <v>1830.4</v>
      </c>
      <c r="E830" s="210">
        <v>980589.85</v>
      </c>
      <c r="F830" s="210">
        <v>-93.82</v>
      </c>
      <c r="G830" s="210">
        <v>-93.75</v>
      </c>
      <c r="H830" s="210">
        <v>-31.4</v>
      </c>
      <c r="I830" s="210">
        <v>0</v>
      </c>
      <c r="J830" s="210">
        <v>0.78</v>
      </c>
      <c r="K830" s="210">
        <v>-17.34</v>
      </c>
    </row>
    <row r="831" spans="1:11" x14ac:dyDescent="0.25">
      <c r="A831" t="s">
        <v>1562</v>
      </c>
      <c r="B831" s="211">
        <v>46.919492858367498</v>
      </c>
      <c r="C831" s="211">
        <v>-120.347651903398</v>
      </c>
      <c r="D831" s="212">
        <v>1858.9</v>
      </c>
      <c r="E831" s="210">
        <v>980588.36</v>
      </c>
      <c r="F831" s="210">
        <v>-92.94</v>
      </c>
      <c r="G831" s="210">
        <v>-93.05</v>
      </c>
      <c r="H831" s="210">
        <v>-29.54</v>
      </c>
      <c r="I831" s="210">
        <v>0</v>
      </c>
      <c r="J831" s="210">
        <v>0.61</v>
      </c>
      <c r="K831" s="210">
        <v>-16.86</v>
      </c>
    </row>
    <row r="832" spans="1:11" x14ac:dyDescent="0.25">
      <c r="A832" t="s">
        <v>1563</v>
      </c>
      <c r="B832" s="211">
        <v>46.921826343561598</v>
      </c>
      <c r="C832" s="211">
        <v>-120.33231814909399</v>
      </c>
      <c r="D832" s="212">
        <v>1951.8</v>
      </c>
      <c r="E832" s="210">
        <v>980585.75</v>
      </c>
      <c r="F832" s="210">
        <v>-90.2</v>
      </c>
      <c r="G832" s="210">
        <v>-89.79</v>
      </c>
      <c r="H832" s="210">
        <v>-23.63</v>
      </c>
      <c r="I832" s="210">
        <v>0.03</v>
      </c>
      <c r="J832" s="210">
        <v>1.1599999999999999</v>
      </c>
      <c r="K832" s="210">
        <v>-13.99</v>
      </c>
    </row>
    <row r="833" spans="1:11" x14ac:dyDescent="0.25">
      <c r="A833" t="s">
        <v>1564</v>
      </c>
      <c r="B833" s="211">
        <v>46.911992495387999</v>
      </c>
      <c r="C833" s="211">
        <v>-120.38448620686</v>
      </c>
      <c r="D833" s="212">
        <v>1663.4</v>
      </c>
      <c r="E833" s="210">
        <v>980597.49</v>
      </c>
      <c r="F833" s="210">
        <v>-94.85</v>
      </c>
      <c r="G833" s="210">
        <v>-94.77</v>
      </c>
      <c r="H833" s="210">
        <v>-38.119999999999997</v>
      </c>
      <c r="I833" s="210">
        <v>0.01</v>
      </c>
      <c r="J833" s="210">
        <v>0.72</v>
      </c>
      <c r="K833" s="210">
        <v>-17.71</v>
      </c>
    </row>
    <row r="834" spans="1:11" x14ac:dyDescent="0.25">
      <c r="A834" t="s">
        <v>1565</v>
      </c>
      <c r="B834" s="211">
        <v>46.896492518582697</v>
      </c>
      <c r="C834" s="211">
        <v>-120.38381918749501</v>
      </c>
      <c r="D834" s="212">
        <v>1909.1</v>
      </c>
      <c r="E834" s="210">
        <v>980582.68</v>
      </c>
      <c r="F834" s="210">
        <v>-93.54</v>
      </c>
      <c r="G834" s="210">
        <v>-93.42</v>
      </c>
      <c r="H834" s="210">
        <v>-28.43</v>
      </c>
      <c r="I834" s="210">
        <v>0.01</v>
      </c>
      <c r="J834" s="210">
        <v>0.84</v>
      </c>
      <c r="K834" s="210">
        <v>-16.86</v>
      </c>
    </row>
    <row r="835" spans="1:11" x14ac:dyDescent="0.25">
      <c r="A835" t="s">
        <v>1566</v>
      </c>
      <c r="B835" s="211">
        <v>46.8904926005834</v>
      </c>
      <c r="C835" s="211">
        <v>-120.37631882882999</v>
      </c>
      <c r="D835" s="212">
        <v>1963.7</v>
      </c>
      <c r="E835" s="210">
        <v>980580.09</v>
      </c>
      <c r="F835" s="210">
        <v>-92.32</v>
      </c>
      <c r="G835" s="210">
        <v>-92.05</v>
      </c>
      <c r="H835" s="210">
        <v>-25.34</v>
      </c>
      <c r="I835" s="210">
        <v>0.02</v>
      </c>
      <c r="J835" s="210">
        <v>1.01</v>
      </c>
      <c r="K835" s="210">
        <v>-15.88</v>
      </c>
    </row>
    <row r="836" spans="1:11" x14ac:dyDescent="0.25">
      <c r="A836" t="s">
        <v>1567</v>
      </c>
      <c r="B836" s="211">
        <v>46.904492508337803</v>
      </c>
      <c r="C836" s="211">
        <v>-120.38398603071801</v>
      </c>
      <c r="D836" s="212">
        <v>1747</v>
      </c>
      <c r="E836" s="210">
        <v>980592.53</v>
      </c>
      <c r="F836" s="210">
        <v>-94.12</v>
      </c>
      <c r="G836" s="210">
        <v>-94.04</v>
      </c>
      <c r="H836" s="210">
        <v>-34.54</v>
      </c>
      <c r="I836" s="210">
        <v>0.02</v>
      </c>
      <c r="J836" s="210">
        <v>0.76</v>
      </c>
      <c r="K836" s="210">
        <v>-17.23</v>
      </c>
    </row>
    <row r="837" spans="1:11" x14ac:dyDescent="0.25">
      <c r="A837" t="s">
        <v>1568</v>
      </c>
      <c r="B837" s="211">
        <v>46.911992939893601</v>
      </c>
      <c r="C837" s="211">
        <v>-120.34031818416101</v>
      </c>
      <c r="D837" s="212">
        <v>1845.1</v>
      </c>
      <c r="E837" s="210">
        <v>980589.76</v>
      </c>
      <c r="F837" s="210">
        <v>-91.69</v>
      </c>
      <c r="G837" s="210">
        <v>-91.71</v>
      </c>
      <c r="H837" s="210">
        <v>-28.76</v>
      </c>
      <c r="I837" s="210">
        <v>0</v>
      </c>
      <c r="J837" s="210">
        <v>0.69</v>
      </c>
      <c r="K837" s="210">
        <v>-15.94</v>
      </c>
    </row>
    <row r="838" spans="1:11" x14ac:dyDescent="0.25">
      <c r="A838" t="s">
        <v>1569</v>
      </c>
      <c r="B838" s="211">
        <v>46.912159753880999</v>
      </c>
      <c r="C838" s="211">
        <v>-120.325651070606</v>
      </c>
      <c r="D838" s="212">
        <v>2008.7</v>
      </c>
      <c r="E838" s="210">
        <v>980581.84</v>
      </c>
      <c r="F838" s="210">
        <v>-89.83</v>
      </c>
      <c r="G838" s="210">
        <v>-89.74</v>
      </c>
      <c r="H838" s="210">
        <v>-21.32</v>
      </c>
      <c r="I838" s="210">
        <v>0.01</v>
      </c>
      <c r="J838" s="210">
        <v>0.85</v>
      </c>
      <c r="K838" s="210">
        <v>-14.41</v>
      </c>
    </row>
    <row r="839" spans="1:11" x14ac:dyDescent="0.25">
      <c r="A839" t="s">
        <v>1570</v>
      </c>
      <c r="B839" s="211">
        <v>46.911825948040899</v>
      </c>
      <c r="C839" s="211">
        <v>-120.372652506707</v>
      </c>
      <c r="D839" s="212">
        <v>1668.4</v>
      </c>
      <c r="E839" s="210">
        <v>980597.53</v>
      </c>
      <c r="F839" s="210">
        <v>-94.5</v>
      </c>
      <c r="G839" s="210">
        <v>-94.42</v>
      </c>
      <c r="H839" s="210">
        <v>-37.590000000000003</v>
      </c>
      <c r="I839" s="210">
        <v>0</v>
      </c>
      <c r="J839" s="210">
        <v>0.73</v>
      </c>
      <c r="K839" s="210">
        <v>-17.71</v>
      </c>
    </row>
    <row r="840" spans="1:11" x14ac:dyDescent="0.25">
      <c r="A840" t="s">
        <v>1571</v>
      </c>
      <c r="B840" s="211">
        <v>46.911992780602702</v>
      </c>
      <c r="C840" s="211">
        <v>-120.356152003698</v>
      </c>
      <c r="D840" s="212">
        <v>1803.8</v>
      </c>
      <c r="E840" s="210">
        <v>980589.66</v>
      </c>
      <c r="F840" s="210">
        <v>-94.27</v>
      </c>
      <c r="G840" s="210">
        <v>-94.37</v>
      </c>
      <c r="H840" s="210">
        <v>-32.75</v>
      </c>
      <c r="I840" s="210">
        <v>0.01</v>
      </c>
      <c r="J840" s="210">
        <v>0.59</v>
      </c>
      <c r="K840" s="210">
        <v>-18.13</v>
      </c>
    </row>
    <row r="841" spans="1:11" x14ac:dyDescent="0.25">
      <c r="A841" t="s">
        <v>1572</v>
      </c>
      <c r="B841" s="211">
        <v>46.902492953222897</v>
      </c>
      <c r="C841" s="211">
        <v>-120.339984637168</v>
      </c>
      <c r="D841" s="212">
        <v>1851.2</v>
      </c>
      <c r="E841" s="210">
        <v>980587.87</v>
      </c>
      <c r="F841" s="210">
        <v>-92.36</v>
      </c>
      <c r="G841" s="210">
        <v>-92.4</v>
      </c>
      <c r="H841" s="210">
        <v>-29.22</v>
      </c>
      <c r="I841" s="210">
        <v>0.02</v>
      </c>
      <c r="J841" s="210">
        <v>0.67</v>
      </c>
      <c r="K841" s="210">
        <v>-16.899999999999999</v>
      </c>
    </row>
    <row r="842" spans="1:11" x14ac:dyDescent="0.25">
      <c r="A842" t="s">
        <v>1573</v>
      </c>
      <c r="B842" s="211">
        <v>46.897159845058802</v>
      </c>
      <c r="C842" s="211">
        <v>-120.318150519266</v>
      </c>
      <c r="D842" s="212">
        <v>2003.5</v>
      </c>
      <c r="E842" s="210">
        <v>980581.6</v>
      </c>
      <c r="F842" s="210">
        <v>-89.02</v>
      </c>
      <c r="G842" s="210">
        <v>-88.85</v>
      </c>
      <c r="H842" s="210">
        <v>-20.69</v>
      </c>
      <c r="I842" s="210">
        <v>0.02</v>
      </c>
      <c r="J842" s="210">
        <v>0.93</v>
      </c>
      <c r="K842" s="210">
        <v>-14.15</v>
      </c>
    </row>
    <row r="843" spans="1:11" x14ac:dyDescent="0.25">
      <c r="A843" t="s">
        <v>1574</v>
      </c>
      <c r="B843" s="211">
        <v>46.882326527771198</v>
      </c>
      <c r="C843" s="211">
        <v>-120.31815020212299</v>
      </c>
      <c r="D843" s="212">
        <v>1986.4</v>
      </c>
      <c r="E843" s="210">
        <v>980582.92</v>
      </c>
      <c r="F843" s="210">
        <v>-87.39</v>
      </c>
      <c r="G843" s="210">
        <v>-87.42</v>
      </c>
      <c r="H843" s="210">
        <v>-19.64</v>
      </c>
      <c r="I843" s="210">
        <v>0.01</v>
      </c>
      <c r="J843" s="210">
        <v>0.73</v>
      </c>
      <c r="K843" s="210">
        <v>-13.13</v>
      </c>
    </row>
    <row r="844" spans="1:11" x14ac:dyDescent="0.25">
      <c r="A844" t="s">
        <v>1575</v>
      </c>
      <c r="B844" s="211">
        <v>46.867659974495197</v>
      </c>
      <c r="C844" s="211">
        <v>-120.30848292541199</v>
      </c>
      <c r="D844" s="212">
        <v>1982.1</v>
      </c>
      <c r="E844" s="210">
        <v>980584.49</v>
      </c>
      <c r="F844" s="210">
        <v>-84.75</v>
      </c>
      <c r="G844" s="210">
        <v>-84.69</v>
      </c>
      <c r="H844" s="210">
        <v>-17.149999999999999</v>
      </c>
      <c r="I844" s="210">
        <v>0.02</v>
      </c>
      <c r="J844" s="210">
        <v>0.82</v>
      </c>
      <c r="K844" s="210">
        <v>-11.06</v>
      </c>
    </row>
    <row r="845" spans="1:11" x14ac:dyDescent="0.25">
      <c r="A845" t="s">
        <v>1576</v>
      </c>
      <c r="B845" s="211">
        <v>46.873492986473302</v>
      </c>
      <c r="C845" s="211">
        <v>-120.339817345051</v>
      </c>
      <c r="D845" s="212">
        <v>2104.3000000000002</v>
      </c>
      <c r="E845" s="210">
        <v>980574.9</v>
      </c>
      <c r="F845" s="210">
        <v>-87.55</v>
      </c>
      <c r="G845" s="210">
        <v>-87.45</v>
      </c>
      <c r="H845" s="210">
        <v>-15.78</v>
      </c>
      <c r="I845" s="210">
        <v>0.02</v>
      </c>
      <c r="J845" s="210">
        <v>0.88</v>
      </c>
      <c r="K845" s="210">
        <v>-12.81</v>
      </c>
    </row>
    <row r="846" spans="1:11" x14ac:dyDescent="0.25">
      <c r="A846" t="s">
        <v>1577</v>
      </c>
      <c r="B846" s="211">
        <v>46.8828262022082</v>
      </c>
      <c r="C846" s="211">
        <v>-120.350484538641</v>
      </c>
      <c r="D846" s="212">
        <v>1977.5</v>
      </c>
      <c r="E846" s="210">
        <v>980581.27</v>
      </c>
      <c r="F846" s="210">
        <v>-89.62</v>
      </c>
      <c r="G846" s="210">
        <v>-89.54</v>
      </c>
      <c r="H846" s="210">
        <v>-22.17</v>
      </c>
      <c r="I846" s="210">
        <v>0</v>
      </c>
      <c r="J846" s="210">
        <v>0.82</v>
      </c>
      <c r="K846" s="210">
        <v>-14.32</v>
      </c>
    </row>
    <row r="847" spans="1:11" x14ac:dyDescent="0.25">
      <c r="A847" t="s">
        <v>1578</v>
      </c>
      <c r="B847" s="211">
        <v>46.894159523193899</v>
      </c>
      <c r="C847" s="211">
        <v>-120.350484781145</v>
      </c>
      <c r="D847" s="212">
        <v>1854.8</v>
      </c>
      <c r="E847" s="210">
        <v>980587.58</v>
      </c>
      <c r="F847" s="210">
        <v>-91.68</v>
      </c>
      <c r="G847" s="210">
        <v>-91.72</v>
      </c>
      <c r="H847" s="210">
        <v>-28.42</v>
      </c>
      <c r="I847" s="210">
        <v>0</v>
      </c>
      <c r="J847" s="210">
        <v>0.67</v>
      </c>
      <c r="K847" s="210">
        <v>-16.16</v>
      </c>
    </row>
    <row r="848" spans="1:11" x14ac:dyDescent="0.25">
      <c r="A848" t="s">
        <v>1579</v>
      </c>
      <c r="B848" s="211">
        <v>46.881826096028902</v>
      </c>
      <c r="C848" s="211">
        <v>-120.361151511253</v>
      </c>
      <c r="D848" s="212">
        <v>2097.3000000000002</v>
      </c>
      <c r="E848" s="210">
        <v>980573.37</v>
      </c>
      <c r="F848" s="210">
        <v>-90.25</v>
      </c>
      <c r="G848" s="210">
        <v>-89.97</v>
      </c>
      <c r="H848" s="210">
        <v>-18.72</v>
      </c>
      <c r="I848" s="210">
        <v>0.03</v>
      </c>
      <c r="J848" s="210">
        <v>1.07</v>
      </c>
      <c r="K848" s="210">
        <v>-14.49</v>
      </c>
    </row>
    <row r="849" spans="1:11" x14ac:dyDescent="0.25">
      <c r="A849" t="s">
        <v>1580</v>
      </c>
      <c r="B849" s="211">
        <v>46.890659423036603</v>
      </c>
      <c r="C849" s="211">
        <v>-120.360818356731</v>
      </c>
      <c r="D849" s="212">
        <v>1914.9</v>
      </c>
      <c r="E849" s="210">
        <v>980583.69</v>
      </c>
      <c r="F849" s="210">
        <v>-91.66</v>
      </c>
      <c r="G849" s="210">
        <v>-91.61</v>
      </c>
      <c r="H849" s="210">
        <v>-26.35</v>
      </c>
      <c r="I849" s="210">
        <v>0.01</v>
      </c>
      <c r="J849" s="210">
        <v>0.77</v>
      </c>
      <c r="K849" s="210">
        <v>-15.87</v>
      </c>
    </row>
    <row r="850" spans="1:11" x14ac:dyDescent="0.25">
      <c r="A850" t="s">
        <v>1581</v>
      </c>
      <c r="B850" s="211">
        <v>46.905159382330901</v>
      </c>
      <c r="C850" s="211">
        <v>-120.363318743983</v>
      </c>
      <c r="D850" s="212">
        <v>1712.9</v>
      </c>
      <c r="E850" s="210">
        <v>980595.41</v>
      </c>
      <c r="F850" s="210">
        <v>-93.35</v>
      </c>
      <c r="G850" s="210">
        <v>-93.23</v>
      </c>
      <c r="H850" s="210">
        <v>-34.93</v>
      </c>
      <c r="I850" s="210">
        <v>0.03</v>
      </c>
      <c r="J850" s="210">
        <v>0.78</v>
      </c>
      <c r="K850" s="210">
        <v>-16.98</v>
      </c>
    </row>
    <row r="851" spans="1:11" x14ac:dyDescent="0.25">
      <c r="A851" t="s">
        <v>1582</v>
      </c>
      <c r="B851" s="211">
        <v>46.926992468144199</v>
      </c>
      <c r="C851" s="211">
        <v>-120.385653231135</v>
      </c>
      <c r="D851" s="212">
        <v>1664.9</v>
      </c>
      <c r="E851" s="210">
        <v>980596.82</v>
      </c>
      <c r="F851" s="210">
        <v>-96.79</v>
      </c>
      <c r="G851" s="210">
        <v>-96.9</v>
      </c>
      <c r="H851" s="210">
        <v>-40</v>
      </c>
      <c r="I851" s="210">
        <v>0</v>
      </c>
      <c r="J851" s="210">
        <v>0.53</v>
      </c>
      <c r="K851" s="210">
        <v>-19.38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Normal="100" workbookViewId="0">
      <selection activeCell="B4" sqref="B4"/>
    </sheetView>
  </sheetViews>
  <sheetFormatPr defaultRowHeight="15" x14ac:dyDescent="0.25"/>
  <cols>
    <col min="1" max="1" width="10.28515625" bestFit="1" customWidth="1"/>
    <col min="2" max="2" width="10" style="211" bestFit="1" customWidth="1"/>
    <col min="3" max="3" width="11.7109375" style="211" bestFit="1" customWidth="1"/>
    <col min="4" max="4" width="18.7109375" bestFit="1" customWidth="1"/>
    <col min="5" max="5" width="6.7109375" bestFit="1" customWidth="1"/>
    <col min="6" max="6" width="22.140625" bestFit="1" customWidth="1"/>
    <col min="7" max="7" width="10.85546875" bestFit="1" customWidth="1"/>
    <col min="8" max="8" width="21.42578125" bestFit="1" customWidth="1"/>
    <col min="9" max="9" width="24.140625" bestFit="1" customWidth="1"/>
    <col min="10" max="10" width="14.28515625" bestFit="1" customWidth="1"/>
    <col min="11" max="11" width="20.5703125" bestFit="1" customWidth="1"/>
  </cols>
  <sheetData>
    <row r="1" spans="1:19" x14ac:dyDescent="0.25">
      <c r="A1" s="3" t="s">
        <v>1648</v>
      </c>
      <c r="B1"/>
      <c r="C1"/>
    </row>
    <row r="2" spans="1:19" x14ac:dyDescent="0.25">
      <c r="A2" s="235" t="s">
        <v>1583</v>
      </c>
      <c r="B2" s="236" t="s">
        <v>19</v>
      </c>
      <c r="C2" s="236" t="s">
        <v>20</v>
      </c>
      <c r="D2" s="237" t="s">
        <v>1584</v>
      </c>
      <c r="E2" s="238" t="s">
        <v>1585</v>
      </c>
      <c r="F2" s="239" t="s">
        <v>1586</v>
      </c>
      <c r="G2" s="238" t="s">
        <v>1587</v>
      </c>
      <c r="H2" s="238" t="s">
        <v>1588</v>
      </c>
      <c r="I2" s="238" t="s">
        <v>1589</v>
      </c>
      <c r="J2" s="238" t="s">
        <v>1590</v>
      </c>
      <c r="K2" s="238" t="s">
        <v>1591</v>
      </c>
      <c r="L2" s="238" t="s">
        <v>1618</v>
      </c>
      <c r="M2" s="206"/>
      <c r="N2" s="206"/>
      <c r="O2" s="206"/>
      <c r="P2" s="206"/>
      <c r="Q2" s="206"/>
      <c r="R2" s="206"/>
      <c r="S2" s="206"/>
    </row>
    <row r="3" spans="1:19" x14ac:dyDescent="0.25">
      <c r="A3" t="s">
        <v>81</v>
      </c>
      <c r="B3" s="211">
        <v>47.104526025299897</v>
      </c>
      <c r="C3" s="211">
        <v>-120.361383098999</v>
      </c>
      <c r="D3">
        <v>1.33</v>
      </c>
      <c r="E3">
        <v>1</v>
      </c>
      <c r="H3">
        <v>2.82</v>
      </c>
      <c r="I3" t="s">
        <v>1593</v>
      </c>
      <c r="J3" t="s">
        <v>323</v>
      </c>
      <c r="K3" t="s">
        <v>1592</v>
      </c>
    </row>
    <row r="4" spans="1:19" x14ac:dyDescent="0.25">
      <c r="A4" t="s">
        <v>84</v>
      </c>
      <c r="B4" s="211">
        <v>47.136686475799898</v>
      </c>
      <c r="C4" s="211">
        <v>-120.341759058999</v>
      </c>
      <c r="D4">
        <v>4.57</v>
      </c>
      <c r="E4">
        <v>1</v>
      </c>
      <c r="H4">
        <v>2.86</v>
      </c>
      <c r="I4" t="s">
        <v>1593</v>
      </c>
      <c r="J4" t="s">
        <v>324</v>
      </c>
      <c r="K4" t="s">
        <v>1594</v>
      </c>
    </row>
    <row r="5" spans="1:19" x14ac:dyDescent="0.25">
      <c r="A5" t="s">
        <v>85</v>
      </c>
      <c r="B5" s="211">
        <v>47.1206150010999</v>
      </c>
      <c r="C5" s="211">
        <v>-120.296268334</v>
      </c>
      <c r="D5">
        <v>1.73</v>
      </c>
      <c r="E5">
        <v>1</v>
      </c>
      <c r="H5">
        <v>2.81</v>
      </c>
      <c r="I5" t="s">
        <v>1593</v>
      </c>
      <c r="J5" t="s">
        <v>325</v>
      </c>
      <c r="K5" t="s">
        <v>1592</v>
      </c>
    </row>
    <row r="6" spans="1:19" x14ac:dyDescent="0.25">
      <c r="A6" t="s">
        <v>1620</v>
      </c>
      <c r="B6">
        <v>47.073937000000001</v>
      </c>
      <c r="C6">
        <v>-120.264466</v>
      </c>
      <c r="D6">
        <v>2.5</v>
      </c>
      <c r="E6">
        <v>1</v>
      </c>
      <c r="H6">
        <v>2.82</v>
      </c>
      <c r="I6" t="s">
        <v>1593</v>
      </c>
      <c r="J6" t="s">
        <v>323</v>
      </c>
      <c r="K6" t="s">
        <v>1594</v>
      </c>
    </row>
    <row r="7" spans="1:19" x14ac:dyDescent="0.25">
      <c r="A7" t="s">
        <v>102</v>
      </c>
      <c r="B7" s="211">
        <v>47.026216668000004</v>
      </c>
      <c r="C7" s="211">
        <v>-120.273803333</v>
      </c>
      <c r="D7">
        <v>1.67</v>
      </c>
      <c r="E7">
        <v>1</v>
      </c>
      <c r="H7">
        <v>2.81</v>
      </c>
      <c r="I7" t="s">
        <v>1593</v>
      </c>
      <c r="J7" t="s">
        <v>325</v>
      </c>
      <c r="K7" t="s">
        <v>1592</v>
      </c>
    </row>
    <row r="8" spans="1:19" x14ac:dyDescent="0.25">
      <c r="A8" t="s">
        <v>121</v>
      </c>
      <c r="B8">
        <v>47.085959000000003</v>
      </c>
      <c r="C8">
        <v>-120.33741999999999</v>
      </c>
      <c r="D8">
        <v>5.53</v>
      </c>
      <c r="E8">
        <v>1</v>
      </c>
      <c r="H8">
        <v>2.83</v>
      </c>
      <c r="I8" t="s">
        <v>1593</v>
      </c>
      <c r="J8" t="s">
        <v>1634</v>
      </c>
      <c r="K8" t="s">
        <v>1629</v>
      </c>
    </row>
    <row r="9" spans="1:19" x14ac:dyDescent="0.25">
      <c r="A9" t="s">
        <v>144</v>
      </c>
      <c r="B9" s="211">
        <v>47.075019906999898</v>
      </c>
      <c r="C9" s="211">
        <v>-120.345974392</v>
      </c>
      <c r="D9">
        <v>1.6</v>
      </c>
      <c r="E9">
        <v>1</v>
      </c>
      <c r="H9">
        <v>2.83</v>
      </c>
      <c r="I9" t="s">
        <v>1593</v>
      </c>
      <c r="J9" t="s">
        <v>325</v>
      </c>
      <c r="K9" t="s">
        <v>1592</v>
      </c>
    </row>
    <row r="10" spans="1:19" x14ac:dyDescent="0.25">
      <c r="A10" t="s">
        <v>145</v>
      </c>
      <c r="B10" s="211">
        <v>47.079498333700002</v>
      </c>
      <c r="C10" s="211">
        <v>-120.294764999999</v>
      </c>
      <c r="D10">
        <v>1.35</v>
      </c>
      <c r="E10">
        <v>1</v>
      </c>
      <c r="H10">
        <v>2.36</v>
      </c>
      <c r="I10" t="s">
        <v>1593</v>
      </c>
      <c r="J10" t="s">
        <v>324</v>
      </c>
      <c r="K10" t="s">
        <v>1595</v>
      </c>
    </row>
    <row r="11" spans="1:19" x14ac:dyDescent="0.25">
      <c r="A11" t="s">
        <v>1596</v>
      </c>
      <c r="B11" s="211">
        <v>46.936620001100003</v>
      </c>
      <c r="C11" s="211">
        <v>-120.25355500000001</v>
      </c>
      <c r="D11">
        <v>1.03</v>
      </c>
      <c r="E11">
        <v>1</v>
      </c>
      <c r="H11">
        <v>2.64</v>
      </c>
      <c r="I11" t="s">
        <v>1593</v>
      </c>
      <c r="J11" t="s">
        <v>325</v>
      </c>
      <c r="K11" t="s">
        <v>1597</v>
      </c>
    </row>
    <row r="12" spans="1:19" x14ac:dyDescent="0.25">
      <c r="A12" t="s">
        <v>164</v>
      </c>
      <c r="B12" s="211">
        <v>47.120795037299899</v>
      </c>
      <c r="C12" s="211">
        <v>-120.29973882900001</v>
      </c>
      <c r="D12">
        <v>3.18</v>
      </c>
      <c r="E12">
        <v>1</v>
      </c>
      <c r="H12">
        <v>2.84</v>
      </c>
      <c r="I12" t="s">
        <v>1593</v>
      </c>
      <c r="J12" t="s">
        <v>323</v>
      </c>
      <c r="K12" t="s">
        <v>1592</v>
      </c>
    </row>
    <row r="13" spans="1:19" x14ac:dyDescent="0.25">
      <c r="A13" t="s">
        <v>173</v>
      </c>
      <c r="B13" s="211">
        <v>47.075827858899899</v>
      </c>
      <c r="C13" s="211">
        <v>-120.327760213999</v>
      </c>
      <c r="D13">
        <v>1.47</v>
      </c>
      <c r="E13">
        <v>1</v>
      </c>
      <c r="H13">
        <v>2.82</v>
      </c>
      <c r="I13" t="s">
        <v>1593</v>
      </c>
      <c r="J13" t="s">
        <v>325</v>
      </c>
      <c r="K13" t="s">
        <v>1592</v>
      </c>
    </row>
    <row r="14" spans="1:19" x14ac:dyDescent="0.25">
      <c r="A14" t="s">
        <v>185</v>
      </c>
      <c r="B14" s="211">
        <v>47.0911383681999</v>
      </c>
      <c r="C14" s="211">
        <v>-120.260935071999</v>
      </c>
      <c r="D14">
        <v>0.56000000000000005</v>
      </c>
      <c r="E14">
        <v>1</v>
      </c>
      <c r="H14">
        <v>2.58</v>
      </c>
      <c r="I14" t="s">
        <v>1593</v>
      </c>
      <c r="J14" t="s">
        <v>325</v>
      </c>
      <c r="K14" t="s">
        <v>1597</v>
      </c>
    </row>
    <row r="15" spans="1:19" x14ac:dyDescent="0.25">
      <c r="A15" t="s">
        <v>1605</v>
      </c>
      <c r="B15" s="211">
        <v>46.978849071100001</v>
      </c>
      <c r="C15" s="211">
        <v>-120.259273610999</v>
      </c>
      <c r="D15">
        <v>4.7</v>
      </c>
      <c r="E15">
        <v>1</v>
      </c>
      <c r="H15">
        <v>2.68</v>
      </c>
      <c r="I15" t="s">
        <v>1607</v>
      </c>
      <c r="J15" t="s">
        <v>1603</v>
      </c>
      <c r="K15" t="s">
        <v>1606</v>
      </c>
      <c r="L15" t="s">
        <v>1619</v>
      </c>
    </row>
    <row r="16" spans="1:19" x14ac:dyDescent="0.25">
      <c r="A16" t="s">
        <v>188</v>
      </c>
      <c r="B16" s="211">
        <v>47.009929130700002</v>
      </c>
      <c r="C16" s="211">
        <v>-120.253811776999</v>
      </c>
      <c r="D16">
        <v>1.43</v>
      </c>
      <c r="E16">
        <v>1</v>
      </c>
      <c r="H16">
        <v>2.76</v>
      </c>
      <c r="I16" t="s">
        <v>1593</v>
      </c>
      <c r="J16" t="s">
        <v>325</v>
      </c>
      <c r="K16" t="s">
        <v>1592</v>
      </c>
    </row>
    <row r="17" spans="1:12" x14ac:dyDescent="0.25">
      <c r="A17" t="s">
        <v>212</v>
      </c>
      <c r="B17" s="211">
        <v>47.0497983339</v>
      </c>
      <c r="C17" s="211">
        <v>-120.302305000999</v>
      </c>
      <c r="D17">
        <v>1.67</v>
      </c>
      <c r="E17">
        <v>1</v>
      </c>
      <c r="H17">
        <v>2.8</v>
      </c>
      <c r="I17" t="s">
        <v>1593</v>
      </c>
      <c r="J17" t="s">
        <v>325</v>
      </c>
      <c r="K17" t="s">
        <v>1592</v>
      </c>
    </row>
    <row r="18" spans="1:12" x14ac:dyDescent="0.25">
      <c r="A18" t="s">
        <v>228</v>
      </c>
      <c r="B18" s="211">
        <v>47.054790001000001</v>
      </c>
      <c r="C18" s="211">
        <v>-120.271433333</v>
      </c>
      <c r="D18">
        <v>6.39</v>
      </c>
      <c r="E18">
        <v>1</v>
      </c>
      <c r="H18">
        <v>2.83</v>
      </c>
      <c r="I18" t="s">
        <v>1593</v>
      </c>
      <c r="J18" t="s">
        <v>322</v>
      </c>
      <c r="K18" t="s">
        <v>1594</v>
      </c>
    </row>
    <row r="19" spans="1:12" x14ac:dyDescent="0.25">
      <c r="A19" t="s">
        <v>1598</v>
      </c>
      <c r="B19" s="211">
        <v>46.952474609200003</v>
      </c>
      <c r="C19" s="211">
        <v>-120.335591269999</v>
      </c>
      <c r="D19">
        <v>0.74</v>
      </c>
      <c r="E19">
        <v>1</v>
      </c>
      <c r="H19">
        <v>2.11</v>
      </c>
      <c r="I19" t="s">
        <v>1593</v>
      </c>
      <c r="J19" t="s">
        <v>325</v>
      </c>
      <c r="K19" t="s">
        <v>1595</v>
      </c>
    </row>
    <row r="20" spans="1:12" x14ac:dyDescent="0.25">
      <c r="A20" t="s">
        <v>1600</v>
      </c>
      <c r="B20" s="211">
        <v>46.9528384519</v>
      </c>
      <c r="C20" s="211">
        <v>-120.33517740400001</v>
      </c>
      <c r="D20">
        <v>2.25</v>
      </c>
      <c r="E20">
        <v>2</v>
      </c>
      <c r="H20">
        <v>1.67</v>
      </c>
      <c r="I20" t="s">
        <v>1602</v>
      </c>
      <c r="J20" t="s">
        <v>1599</v>
      </c>
      <c r="K20" t="s">
        <v>1601</v>
      </c>
    </row>
    <row r="21" spans="1:12" x14ac:dyDescent="0.25">
      <c r="A21" t="s">
        <v>1604</v>
      </c>
      <c r="B21" s="211">
        <v>46.979398334400003</v>
      </c>
      <c r="C21" s="211">
        <v>-120.316519999999</v>
      </c>
      <c r="D21">
        <v>7.4</v>
      </c>
      <c r="E21">
        <v>1</v>
      </c>
      <c r="H21">
        <v>2.91</v>
      </c>
      <c r="I21" t="s">
        <v>1593</v>
      </c>
      <c r="J21" t="s">
        <v>1603</v>
      </c>
      <c r="K21" t="s">
        <v>1594</v>
      </c>
      <c r="L21" t="s">
        <v>1619</v>
      </c>
    </row>
    <row r="22" spans="1:12" x14ac:dyDescent="0.25">
      <c r="A22" t="s">
        <v>1608</v>
      </c>
      <c r="B22" s="211">
        <v>46.9967481678</v>
      </c>
      <c r="C22" s="211">
        <v>-120.254042170999</v>
      </c>
      <c r="D22">
        <v>1.18</v>
      </c>
      <c r="E22">
        <v>1</v>
      </c>
      <c r="H22">
        <v>2.77</v>
      </c>
      <c r="I22" t="s">
        <v>1593</v>
      </c>
      <c r="J22" t="s">
        <v>325</v>
      </c>
      <c r="K22" t="s">
        <v>1592</v>
      </c>
    </row>
    <row r="23" spans="1:12" x14ac:dyDescent="0.25">
      <c r="A23" t="s">
        <v>1609</v>
      </c>
      <c r="B23" s="211">
        <v>46.974103334200002</v>
      </c>
      <c r="C23" s="211">
        <v>-120.354561666999</v>
      </c>
      <c r="D23">
        <v>2.06</v>
      </c>
      <c r="E23">
        <v>1</v>
      </c>
      <c r="H23">
        <v>1.81</v>
      </c>
      <c r="I23" t="s">
        <v>1610</v>
      </c>
      <c r="J23" t="s">
        <v>1599</v>
      </c>
      <c r="K23" t="s">
        <v>1601</v>
      </c>
    </row>
    <row r="24" spans="1:12" x14ac:dyDescent="0.25">
      <c r="A24" t="s">
        <v>1611</v>
      </c>
      <c r="B24" s="211">
        <v>46.981689457599899</v>
      </c>
      <c r="C24" s="211">
        <v>-120.356341220999</v>
      </c>
      <c r="D24">
        <v>3.6</v>
      </c>
      <c r="E24">
        <v>2</v>
      </c>
      <c r="H24">
        <v>2.31</v>
      </c>
      <c r="I24" t="s">
        <v>1612</v>
      </c>
      <c r="J24" t="s">
        <v>1599</v>
      </c>
      <c r="K24" t="s">
        <v>1601</v>
      </c>
    </row>
    <row r="25" spans="1:12" x14ac:dyDescent="0.25">
      <c r="A25" t="s">
        <v>1614</v>
      </c>
      <c r="B25" s="211">
        <v>46.980891667400002</v>
      </c>
      <c r="C25" s="211">
        <v>-120.356961666999</v>
      </c>
      <c r="D25">
        <v>1.73</v>
      </c>
      <c r="E25">
        <v>1</v>
      </c>
      <c r="H25">
        <v>2.29</v>
      </c>
      <c r="I25" t="s">
        <v>1616</v>
      </c>
      <c r="J25" t="s">
        <v>1613</v>
      </c>
      <c r="K25" t="s">
        <v>1615</v>
      </c>
    </row>
    <row r="26" spans="1:12" x14ac:dyDescent="0.25">
      <c r="A26" t="s">
        <v>1617</v>
      </c>
      <c r="B26" s="211">
        <v>46.981366882800003</v>
      </c>
      <c r="C26" s="211">
        <v>-120.353562569999</v>
      </c>
      <c r="D26">
        <v>0.78</v>
      </c>
      <c r="E26">
        <v>1</v>
      </c>
      <c r="H26">
        <v>2.74</v>
      </c>
      <c r="I26" t="s">
        <v>1593</v>
      </c>
      <c r="J26" t="s">
        <v>325</v>
      </c>
      <c r="K26" t="s">
        <v>1592</v>
      </c>
    </row>
    <row r="27" spans="1:12" x14ac:dyDescent="0.25">
      <c r="A27" t="s">
        <v>1623</v>
      </c>
      <c r="B27">
        <v>47.273761999999998</v>
      </c>
      <c r="C27">
        <v>-120.674587</v>
      </c>
      <c r="D27">
        <v>0.49</v>
      </c>
      <c r="E27">
        <v>2</v>
      </c>
      <c r="H27">
        <v>2.77</v>
      </c>
      <c r="I27" t="s">
        <v>1627</v>
      </c>
      <c r="J27" t="s">
        <v>1628</v>
      </c>
      <c r="K27" t="s">
        <v>1629</v>
      </c>
    </row>
    <row r="28" spans="1:12" x14ac:dyDescent="0.25">
      <c r="A28" t="s">
        <v>1625</v>
      </c>
      <c r="B28">
        <v>47.209781999999997</v>
      </c>
      <c r="C28">
        <v>-120.649715</v>
      </c>
      <c r="D28">
        <v>2.4</v>
      </c>
      <c r="E28">
        <v>1</v>
      </c>
      <c r="H28">
        <v>2.36</v>
      </c>
      <c r="I28" t="s">
        <v>1631</v>
      </c>
      <c r="J28" t="s">
        <v>1632</v>
      </c>
      <c r="K28" t="s">
        <v>1615</v>
      </c>
    </row>
    <row r="29" spans="1:12" x14ac:dyDescent="0.25">
      <c r="A29" t="s">
        <v>1626</v>
      </c>
      <c r="B29">
        <v>47.209744000000001</v>
      </c>
      <c r="C29">
        <v>-120.649338</v>
      </c>
      <c r="D29">
        <v>0.83</v>
      </c>
      <c r="E29">
        <v>2</v>
      </c>
      <c r="H29">
        <v>2.2000000000000002</v>
      </c>
      <c r="I29" t="s">
        <v>1631</v>
      </c>
      <c r="J29" t="s">
        <v>1632</v>
      </c>
      <c r="K29" t="s">
        <v>1615</v>
      </c>
    </row>
    <row r="30" spans="1:12" x14ac:dyDescent="0.25">
      <c r="A30" t="s">
        <v>1624</v>
      </c>
      <c r="B30">
        <v>47.209772000000001</v>
      </c>
      <c r="C30">
        <v>-120.649703</v>
      </c>
      <c r="D30">
        <v>0.78</v>
      </c>
      <c r="E30">
        <v>1</v>
      </c>
      <c r="H30">
        <v>2.3199999999999998</v>
      </c>
      <c r="I30" t="s">
        <v>1630</v>
      </c>
      <c r="J30" t="s">
        <v>1628</v>
      </c>
      <c r="K30" t="s">
        <v>1630</v>
      </c>
    </row>
    <row r="31" spans="1:12" x14ac:dyDescent="0.25">
      <c r="A31" t="s">
        <v>1622</v>
      </c>
      <c r="B31">
        <v>47.201324999999997</v>
      </c>
      <c r="C31">
        <v>-120.655749</v>
      </c>
      <c r="D31">
        <v>8.2899999999999991</v>
      </c>
      <c r="E31">
        <v>2</v>
      </c>
      <c r="H31">
        <v>2.79</v>
      </c>
      <c r="I31" t="s">
        <v>1593</v>
      </c>
      <c r="J31" t="s">
        <v>1634</v>
      </c>
      <c r="K31" t="s">
        <v>1629</v>
      </c>
      <c r="L31" t="s">
        <v>1633</v>
      </c>
    </row>
    <row r="32" spans="1:12" x14ac:dyDescent="0.25">
      <c r="A32" t="s">
        <v>1621</v>
      </c>
      <c r="B32">
        <v>47.215746000000003</v>
      </c>
      <c r="C32">
        <v>-120.621348</v>
      </c>
      <c r="D32">
        <v>12.85</v>
      </c>
      <c r="E32">
        <v>2</v>
      </c>
      <c r="H32">
        <v>2.76</v>
      </c>
      <c r="I32" t="s">
        <v>1593</v>
      </c>
      <c r="J32" t="s">
        <v>1628</v>
      </c>
      <c r="K32" t="s">
        <v>1592</v>
      </c>
    </row>
    <row r="33" spans="1:11" x14ac:dyDescent="0.25">
      <c r="A33" t="s">
        <v>1635</v>
      </c>
      <c r="B33" s="211">
        <v>47.082659283306697</v>
      </c>
      <c r="C33" s="211">
        <v>-120.35765572371599</v>
      </c>
      <c r="D33">
        <v>2.76</v>
      </c>
      <c r="E33">
        <v>2</v>
      </c>
      <c r="F33">
        <v>2.65</v>
      </c>
      <c r="G33">
        <v>15</v>
      </c>
      <c r="H33">
        <v>2.78</v>
      </c>
      <c r="I33" t="s">
        <v>1593</v>
      </c>
      <c r="J33" t="s">
        <v>325</v>
      </c>
      <c r="K33" t="s">
        <v>1592</v>
      </c>
    </row>
    <row r="34" spans="1:11" x14ac:dyDescent="0.25">
      <c r="A34" t="s">
        <v>1636</v>
      </c>
      <c r="B34" s="211">
        <v>47.057992918545501</v>
      </c>
      <c r="C34" s="211">
        <v>-120.32948765662501</v>
      </c>
      <c r="D34">
        <v>1.02</v>
      </c>
      <c r="E34">
        <v>3</v>
      </c>
      <c r="F34">
        <v>0.99</v>
      </c>
      <c r="G34">
        <v>12</v>
      </c>
      <c r="H34">
        <v>2.5299999999999998</v>
      </c>
      <c r="I34" t="s">
        <v>1593</v>
      </c>
      <c r="J34" t="s">
        <v>325</v>
      </c>
      <c r="K34" t="s">
        <v>1592</v>
      </c>
    </row>
    <row r="35" spans="1:11" x14ac:dyDescent="0.25">
      <c r="A35" t="s">
        <v>1637</v>
      </c>
      <c r="B35" s="211">
        <v>47.099660163894903</v>
      </c>
      <c r="C35" s="211">
        <v>-120.269153363287</v>
      </c>
      <c r="D35">
        <v>3.17</v>
      </c>
      <c r="E35">
        <v>2</v>
      </c>
      <c r="F35">
        <v>3.25</v>
      </c>
      <c r="G35">
        <v>15</v>
      </c>
      <c r="H35">
        <v>2.73</v>
      </c>
      <c r="I35" t="s">
        <v>1593</v>
      </c>
      <c r="J35" t="s">
        <v>322</v>
      </c>
    </row>
    <row r="36" spans="1:11" x14ac:dyDescent="0.25">
      <c r="A36" t="s">
        <v>1638</v>
      </c>
      <c r="B36" s="211">
        <v>46.970159326186199</v>
      </c>
      <c r="C36" s="211">
        <v>-120.36248678002499</v>
      </c>
      <c r="D36">
        <v>4.0199999999999996</v>
      </c>
      <c r="E36">
        <v>2</v>
      </c>
      <c r="F36">
        <v>3.82</v>
      </c>
      <c r="G36">
        <v>14</v>
      </c>
      <c r="H36">
        <v>2.68</v>
      </c>
      <c r="I36" t="s">
        <v>1593</v>
      </c>
      <c r="J36" t="s">
        <v>325</v>
      </c>
      <c r="K36" t="s">
        <v>1640</v>
      </c>
    </row>
    <row r="37" spans="1:11" x14ac:dyDescent="0.25">
      <c r="A37" t="s">
        <v>1639</v>
      </c>
      <c r="B37" s="211">
        <v>46.929492000000003</v>
      </c>
      <c r="C37" s="211">
        <v>-120.244316</v>
      </c>
      <c r="D37">
        <v>1.72</v>
      </c>
      <c r="E37">
        <v>2</v>
      </c>
      <c r="F37">
        <v>1.78</v>
      </c>
      <c r="G37">
        <v>16</v>
      </c>
      <c r="H37" s="210">
        <v>2.8</v>
      </c>
      <c r="I37" t="s">
        <v>1593</v>
      </c>
      <c r="J37" t="s">
        <v>325</v>
      </c>
      <c r="K37" t="s">
        <v>1640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DS01-Major Element Geochemistry</vt:lpstr>
      <vt:lpstr>DS02-UPb Analyses</vt:lpstr>
      <vt:lpstr>DS03-Gravity Station Data</vt:lpstr>
      <vt:lpstr>DS04-Geophysical 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2022-12-13T23:46:40Z</dcterms:modified>
</cp:coreProperties>
</file>