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85" yWindow="435" windowWidth="9630" windowHeight="12015" tabRatio="623" activeTab="0"/>
  </bookViews>
  <sheets>
    <sheet name="Schedule" sheetId="1" r:id="rId1"/>
    <sheet name="OtherProjects" sheetId="2" r:id="rId2"/>
    <sheet name="BudgetGraph" sheetId="3" r:id="rId3"/>
    <sheet name="Sheet1" sheetId="4" r:id="rId4"/>
    <sheet name="Sheet2" sheetId="5" r:id="rId5"/>
  </sheets>
  <definedNames>
    <definedName name="_xlnm.Print_Area" localSheetId="2">'BudgetGraph'!$A$1:$AC$55</definedName>
    <definedName name="_xlnm.Print_Area" localSheetId="1">'OtherProjects'!$A$1:$Q$55</definedName>
    <definedName name="_xlnm.Print_Area" localSheetId="0">'Schedule'!$B$1:$BT$73</definedName>
    <definedName name="_xlnm.Print_Titles" localSheetId="0">'Schedule'!$B:$B</definedName>
    <definedName name="Z_0DA1CE14_6147_4E11_9216_25955A7A5EE3_.wvu.Cols" localSheetId="0" hidden="1">'Schedule'!#REF!</definedName>
    <definedName name="Z_0DA1CE14_6147_4E11_9216_25955A7A5EE3_.wvu.PrintArea" localSheetId="0" hidden="1">'Schedule'!$B$1:$B$63</definedName>
    <definedName name="Z_0DA1CE14_6147_4E11_9216_25955A7A5EE3_.wvu.PrintTitles" localSheetId="0" hidden="1">'Schedule'!#REF!</definedName>
    <definedName name="Z_126CA9D1_8E14_4AB2_BDE4_0369C3F37162_.wvu.Cols" localSheetId="0" hidden="1">'Schedule'!#REF!</definedName>
    <definedName name="Z_126CA9D1_8E14_4AB2_BDE4_0369C3F37162_.wvu.PrintArea" localSheetId="0" hidden="1">'Schedule'!$B$1:$B$63</definedName>
    <definedName name="Z_126CA9D1_8E14_4AB2_BDE4_0369C3F37162_.wvu.PrintTitles" localSheetId="0" hidden="1">'Schedule'!#REF!</definedName>
    <definedName name="Z_1A083BB1_D2F9_4963_B915_33F2BE08B58B_.wvu.Cols" localSheetId="0" hidden="1">'Schedule'!#REF!,'Schedule'!#REF!,'Schedule'!$D:$AA</definedName>
    <definedName name="Z_252035D0_861F_43BA_A5EF_86C0D041BA88_.wvu.PrintArea" localSheetId="0" hidden="1">'Schedule'!$B$1:$J$63</definedName>
    <definedName name="Z_2E707C1F_6556_4CF6_9C3B_851507FF733A_.wvu.Cols" localSheetId="0" hidden="1">'Schedule'!#REF!,'Schedule'!#REF!,'Schedule'!$D:$AA</definedName>
    <definedName name="Z_2E707C1F_6556_4CF6_9C3B_851507FF733A_.wvu.PrintArea" localSheetId="0" hidden="1">'Schedule'!$B$1:$J$63</definedName>
    <definedName name="Z_45E3B684_A184_429D_A92A_E3E74EA96573_.wvu.Cols" localSheetId="0" hidden="1">'Schedule'!#REF!,'Schedule'!$D:$Z</definedName>
    <definedName name="Z_520D825A_D9F2_47DE_B8D9_C0A15B09AE8D_.wvu.Cols" localSheetId="0" hidden="1">'Schedule'!#REF!</definedName>
    <definedName name="Z_520D825A_D9F2_47DE_B8D9_C0A15B09AE8D_.wvu.PrintArea" localSheetId="0" hidden="1">'Schedule'!$B$1:$B$63</definedName>
    <definedName name="Z_520D825A_D9F2_47DE_B8D9_C0A15B09AE8D_.wvu.PrintTitles" localSheetId="0" hidden="1">'Schedule'!#REF!</definedName>
    <definedName name="Z_538C21D0_35F5_424A_BF7B_CBEC571D3717_.wvu.Cols" localSheetId="0" hidden="1">'Schedule'!#REF!,'Schedule'!$D:$Z</definedName>
    <definedName name="Z_538C21D0_35F5_424A_BF7B_CBEC571D3717_.wvu.PrintArea" localSheetId="0" hidden="1">'Schedule'!$B$1:$J$63</definedName>
    <definedName name="Z_57ECD753_4D3D_4036_B489_A17B38B26B91_.wvu.Cols" localSheetId="0" hidden="1">'Schedule'!#REF!</definedName>
    <definedName name="Z_57ECD753_4D3D_4036_B489_A17B38B26B91_.wvu.PrintArea" localSheetId="0" hidden="1">'Schedule'!$B$1:$B$63</definedName>
    <definedName name="Z_57ECD753_4D3D_4036_B489_A17B38B26B91_.wvu.PrintTitles" localSheetId="0" hidden="1">'Schedule'!#REF!</definedName>
    <definedName name="Z_630A0941_6E2B_48AE_80FE_B9D3DD5B99F7_.wvu.PrintArea" localSheetId="0" hidden="1">'Schedule'!$B$1:$B$63</definedName>
    <definedName name="Z_9659797B_62B1_4981_93E8_D486232AFEC9_.wvu.Cols" localSheetId="0" hidden="1">'Schedule'!#REF!,'Schedule'!$D:$Z</definedName>
    <definedName name="Z_D1E19B58_79A8_4641_91D8_0E6E73B91253_.wvu.Cols" localSheetId="0" hidden="1">'Schedule'!#REF!,'Schedule'!$D:$Z</definedName>
    <definedName name="Z_DA1B6007_47A9_4D12_B29F_79750B4934B7_.wvu.PrintArea" localSheetId="0" hidden="1">'Schedule'!$B$1:$J$63</definedName>
    <definedName name="Z_EBA220C9_5C15_44B3_81F4_9BC148AB8E09_.wvu.Cols" localSheetId="0" hidden="1">'Schedule'!#REF!,'Schedule'!$D:$Z</definedName>
    <definedName name="Z_EBA220C9_5C15_44B3_81F4_9BC148AB8E09_.wvu.PrintArea" localSheetId="0" hidden="1">'Schedule'!$B$1:$J$63</definedName>
    <definedName name="Z_FCF60420_F4DE_4F0A_AE41_C2FC397C3107_.wvu.Cols" localSheetId="0" hidden="1">'Schedule'!#REF!,'Schedule'!#REF!</definedName>
    <definedName name="Z_FCF60420_F4DE_4F0A_AE41_C2FC397C3107_.wvu.PrintArea" localSheetId="0" hidden="1">'Schedule'!$B$1:$J$63</definedName>
  </definedNames>
  <calcPr fullCalcOnLoad="1"/>
</workbook>
</file>

<file path=xl/comments1.xml><?xml version="1.0" encoding="utf-8"?>
<comments xmlns="http://schemas.openxmlformats.org/spreadsheetml/2006/main">
  <authors>
    <author>Hicks, Mark (ECY)</author>
    <author>ceh</author>
    <author>Mark Hicks</author>
    <author>mhic461</author>
  </authors>
  <commentList>
    <comment ref="AA48" authorId="0">
      <text>
        <r>
          <rPr>
            <b/>
            <sz val="10"/>
            <rFont val="Tahoma"/>
            <family val="2"/>
          </rPr>
          <t>Hicks, Mark (ECY):</t>
        </r>
        <r>
          <rPr>
            <sz val="10"/>
            <rFont val="Tahoma"/>
            <family val="2"/>
          </rPr>
          <t xml:space="preserve">
Ecology supports 2021 date and may drop this milestone if RMAP program improvements prove sufficient. </t>
        </r>
      </text>
    </comment>
    <comment ref="AG8" authorId="1">
      <text>
        <r>
          <rPr>
            <b/>
            <sz val="8"/>
            <rFont val="Tahoma"/>
            <family val="2"/>
          </rPr>
          <t>ceh:</t>
        </r>
        <r>
          <rPr>
            <sz val="8"/>
            <rFont val="Tahoma"/>
            <family val="2"/>
          </rPr>
          <t xml:space="preserve">
FY15: includes $100,000 for LiDAR water typing model pilots
</t>
        </r>
      </text>
    </comment>
    <comment ref="AL26" authorId="2">
      <text>
        <r>
          <rPr>
            <b/>
            <sz val="8"/>
            <rFont val="Tahoma"/>
            <family val="2"/>
          </rPr>
          <t>Mark Hicks:</t>
        </r>
        <r>
          <rPr>
            <sz val="8"/>
            <rFont val="Tahoma"/>
            <family val="2"/>
          </rPr>
          <t xml:space="preserve">
Based on consultation with Bill E I dropped FY18 and 19 by 40% assuming harvets occur as per agreement with landowners.  This was a change from 360K 2018 and  255K in 2019.</t>
        </r>
      </text>
    </comment>
    <comment ref="AJ18" authorId="2">
      <text>
        <r>
          <rPr>
            <b/>
            <sz val="8"/>
            <rFont val="Tahoma"/>
            <family val="2"/>
          </rPr>
          <t>Mark Hicks:</t>
        </r>
        <r>
          <rPr>
            <sz val="8"/>
            <rFont val="Tahoma"/>
            <family val="2"/>
          </rPr>
          <t xml:space="preserve">
This may end up not being requested and can be done anytime using the final data.</t>
        </r>
      </text>
    </comment>
    <comment ref="AJ19" authorId="2">
      <text>
        <r>
          <rPr>
            <b/>
            <sz val="8"/>
            <rFont val="Tahoma"/>
            <family val="2"/>
          </rPr>
          <t>Mark Hicks:</t>
        </r>
        <r>
          <rPr>
            <sz val="8"/>
            <rFont val="Tahoma"/>
            <family val="2"/>
          </rPr>
          <t xml:space="preserve">
Policy needs to determine if this 10-year free to grow data is desirable.</t>
        </r>
      </text>
    </comment>
    <comment ref="AG30" authorId="2">
      <text>
        <r>
          <rPr>
            <b/>
            <sz val="8"/>
            <rFont val="Tahoma"/>
            <family val="2"/>
          </rPr>
          <t>Mark Hicks:</t>
        </r>
        <r>
          <rPr>
            <sz val="8"/>
            <rFont val="Tahoma"/>
            <family val="2"/>
          </rPr>
          <t xml:space="preserve">
For TWIG to have outside entity as coordinator on field data collection with the other consultants, and to keep on retainer to begin help TWIG  as a lead writer developing  study desgin once data is collected.</t>
        </r>
      </text>
    </comment>
    <comment ref="AJ22" authorId="2">
      <text>
        <r>
          <rPr>
            <b/>
            <sz val="8"/>
            <rFont val="Tahoma"/>
            <family val="2"/>
          </rPr>
          <t>Mark Hicks:</t>
        </r>
        <r>
          <rPr>
            <sz val="8"/>
            <rFont val="Tahoma"/>
            <family val="2"/>
          </rPr>
          <t xml:space="preserve">
Final cost heavily depends on the nature of the review comments received, but will probably be less than budgeted if reanalysis and major re-write is not needed.</t>
        </r>
      </text>
    </comment>
    <comment ref="AM51" authorId="2">
      <text>
        <r>
          <rPr>
            <b/>
            <sz val="8"/>
            <rFont val="Tahoma"/>
            <family val="2"/>
          </rPr>
          <t>Mark Hicks:</t>
        </r>
        <r>
          <rPr>
            <sz val="8"/>
            <rFont val="Tahoma"/>
            <family val="2"/>
          </rPr>
          <t xml:space="preserve">
Project moved out two years since need for study will not be determined until hard rock amphibian analyses are complete. Is there reason to assume it will be 100K to develop a study design?</t>
        </r>
      </text>
    </comment>
    <comment ref="AT50" authorId="2">
      <text>
        <r>
          <rPr>
            <b/>
            <sz val="8"/>
            <rFont val="Tahoma"/>
            <family val="2"/>
          </rPr>
          <t>Moved out to after W. F Effectiveness study is complete so that knowledge plus what is learned from the Type N studies can go into developing a study design</t>
        </r>
      </text>
    </comment>
    <comment ref="AG57" authorId="3">
      <text>
        <r>
          <rPr>
            <b/>
            <sz val="9"/>
            <rFont val="Tahoma"/>
            <family val="2"/>
          </rPr>
          <t>mhic461:</t>
        </r>
        <r>
          <rPr>
            <sz val="9"/>
            <rFont val="Tahoma"/>
            <family val="2"/>
          </rPr>
          <t xml:space="preserve">
Phase I start of three phase project.  Can break up timing of different phases.  Originally this was 56K, 237K, 103K, 266K, and 103K.  Currently the second year of phase one includes costs for first year of phase 2. </t>
        </r>
      </text>
    </comment>
    <comment ref="B55" authorId="3">
      <text>
        <r>
          <rPr>
            <b/>
            <sz val="9"/>
            <rFont val="Tahoma"/>
            <family val="2"/>
          </rPr>
          <t>mhic461:</t>
        </r>
        <r>
          <rPr>
            <sz val="9"/>
            <rFont val="Tahoma"/>
            <family val="2"/>
          </rPr>
          <t xml:space="preserve">
Is this a priority? The purpose of this project is to determine the development sequence of younger stands of various species compositions and densities to mature stands. The study is intended to inform management of uneven-aged stands and those of low density or mixed composition. </t>
        </r>
      </text>
    </comment>
    <comment ref="AQ48" authorId="3">
      <text>
        <r>
          <rPr>
            <b/>
            <sz val="9"/>
            <rFont val="Tahoma"/>
            <family val="2"/>
          </rPr>
          <t>mhic461:</t>
        </r>
        <r>
          <rPr>
            <sz val="9"/>
            <rFont val="Tahoma"/>
            <family val="2"/>
          </rPr>
          <t xml:space="preserve">
Moved from 2021 to manage budget bump.</t>
        </r>
      </text>
    </comment>
    <comment ref="AR48" authorId="3">
      <text>
        <r>
          <rPr>
            <b/>
            <sz val="9"/>
            <rFont val="Tahoma"/>
            <family val="2"/>
          </rPr>
          <t>mhic461:</t>
        </r>
        <r>
          <rPr>
            <sz val="9"/>
            <rFont val="Tahoma"/>
            <family val="2"/>
          </rPr>
          <t xml:space="preserve">
I broke a 700K field season into two years of 350K each.</t>
        </r>
      </text>
    </comment>
    <comment ref="B56" authorId="3">
      <text>
        <r>
          <rPr>
            <b/>
            <sz val="9"/>
            <rFont val="Tahoma"/>
            <family val="2"/>
          </rPr>
          <t>mhic461:</t>
        </r>
        <r>
          <rPr>
            <sz val="9"/>
            <rFont val="Tahoma"/>
            <family val="2"/>
          </rPr>
          <t xml:space="preserve">
This project will evaluate the validity of the Type F performance targets and the measures of success in meeting resource objectives.  Will this really be a stand alone project or will we use the efectiveness study results to make recommendations?</t>
        </r>
      </text>
    </comment>
    <comment ref="B65" authorId="3">
      <text>
        <r>
          <rPr>
            <b/>
            <sz val="9"/>
            <rFont val="Tahoma"/>
            <family val="2"/>
          </rPr>
          <t>mhic461:</t>
        </r>
        <r>
          <rPr>
            <sz val="9"/>
            <rFont val="Tahoma"/>
            <family val="2"/>
          </rPr>
          <t xml:space="preserve">
Will operational checks on fish passage as part of RMAP program suffice to provide status of fish passage on regional scale and how conditions are changing over time?  </t>
        </r>
      </text>
    </comment>
    <comment ref="AG29" authorId="3">
      <text>
        <r>
          <rPr>
            <b/>
            <sz val="9"/>
            <rFont val="Tahoma"/>
            <family val="2"/>
          </rPr>
          <t>mhic461:</t>
        </r>
        <r>
          <rPr>
            <sz val="9"/>
            <rFont val="Tahoma"/>
            <family val="2"/>
          </rPr>
          <t xml:space="preserve">
Greg suggests allocating money to begin finding sites in 2015.  But this part of budget was approved and going to Boartd.</t>
        </r>
      </text>
    </comment>
    <comment ref="B39" authorId="3">
      <text>
        <r>
          <rPr>
            <b/>
            <sz val="9"/>
            <rFont val="Tahoma"/>
            <family val="2"/>
          </rPr>
          <t>mhic461:</t>
        </r>
        <r>
          <rPr>
            <sz val="9"/>
            <rFont val="Tahoma"/>
            <family val="2"/>
          </rPr>
          <t xml:space="preserve">
Anticipated to major experimental studies with temp and connectivity as add-on costs.</t>
        </r>
      </text>
    </comment>
    <comment ref="AN26" authorId="3">
      <text>
        <r>
          <rPr>
            <b/>
            <sz val="9"/>
            <rFont val="Tahoma"/>
            <family val="2"/>
          </rPr>
          <t>mhic461:</t>
        </r>
        <r>
          <rPr>
            <sz val="9"/>
            <rFont val="Tahoma"/>
            <family val="2"/>
          </rPr>
          <t xml:space="preserve">
This represents a 5th year post resample of vegetation to sync up with West BCIF data.</t>
        </r>
      </text>
    </comment>
    <comment ref="AL30" authorId="3">
      <text>
        <r>
          <rPr>
            <b/>
            <sz val="9"/>
            <rFont val="Tahoma"/>
            <family val="2"/>
          </rPr>
          <t>mhic461:</t>
        </r>
        <r>
          <rPr>
            <sz val="9"/>
            <rFont val="Tahoma"/>
            <family val="2"/>
          </rPr>
          <t xml:space="preserve">
Field monitoring cost estimates dropped from 360K/yr to 330K/yr anticipating some savings if done concurrently with perennial flow study.</t>
        </r>
      </text>
    </comment>
    <comment ref="AQ30" authorId="3">
      <text>
        <r>
          <rPr>
            <b/>
            <sz val="9"/>
            <rFont val="Tahoma"/>
            <family val="2"/>
          </rPr>
          <t>mhic461:</t>
        </r>
        <r>
          <rPr>
            <sz val="9"/>
            <rFont val="Tahoma"/>
            <family val="2"/>
          </rPr>
          <t xml:space="preserve">
Analysis costs lowered from 250K to 200K expecting some savings due to staff efficiency if done concurrent with perennial flow study.</t>
        </r>
      </text>
    </comment>
    <comment ref="AN51" authorId="3">
      <text>
        <r>
          <rPr>
            <b/>
            <sz val="9"/>
            <rFont val="Tahoma"/>
            <family val="2"/>
          </rPr>
          <t>mhic461:</t>
        </r>
        <r>
          <rPr>
            <sz val="9"/>
            <rFont val="Tahoma"/>
            <family val="2"/>
          </rPr>
          <t xml:space="preserve">
Default costs raised from  100K for first year of site acquisition to 150k in recognition of greater logistical challenges in finding amphibian study sites.</t>
        </r>
      </text>
    </comment>
    <comment ref="AM25" authorId="3">
      <text>
        <r>
          <rPr>
            <b/>
            <sz val="9"/>
            <rFont val="Tahoma"/>
            <family val="2"/>
          </rPr>
          <t>mhic461:</t>
        </r>
        <r>
          <rPr>
            <sz val="9"/>
            <rFont val="Tahoma"/>
            <family val="2"/>
          </rPr>
          <t xml:space="preserve">
Dropped the 75K that was in 2019 given policy has provided the ability for this extended montioring to be completed without going through  ISPR.</t>
        </r>
      </text>
    </comment>
    <comment ref="B71" authorId="3">
      <text>
        <r>
          <rPr>
            <b/>
            <sz val="9"/>
            <rFont val="Tahoma"/>
            <family val="2"/>
          </rPr>
          <t>mhic461:</t>
        </r>
        <r>
          <rPr>
            <sz val="9"/>
            <rFont val="Tahoma"/>
            <family val="2"/>
          </rPr>
          <t xml:space="preserve">
UPSAG does not recommend this study - comments include "it can't be done" and "the answer is obvious and it is a waste of resources".  It is a key FFR question however so perhaps include seed money for Pilot or RFP to see if method may exist to get done with Lidar etc.  It could also be moved out in time and serve as a validation study to be done after any further rule improvements are in place.</t>
        </r>
      </text>
    </comment>
    <comment ref="AJ71" authorId="3">
      <text>
        <r>
          <rPr>
            <b/>
            <sz val="9"/>
            <rFont val="Tahoma"/>
            <family val="2"/>
          </rPr>
          <t>mhic461:</t>
        </r>
        <r>
          <rPr>
            <sz val="9"/>
            <rFont val="Tahoma"/>
            <family val="2"/>
          </rPr>
          <t xml:space="preserve">
Money to solicit ideas for how to conduct this study via an RFP.  </t>
        </r>
      </text>
    </comment>
    <comment ref="AM24" authorId="3">
      <text>
        <r>
          <rPr>
            <b/>
            <sz val="9"/>
            <rFont val="Tahoma"/>
            <family val="2"/>
          </rPr>
          <t>mhic461:</t>
        </r>
        <r>
          <rPr>
            <sz val="9"/>
            <rFont val="Tahoma"/>
            <family val="2"/>
          </rPr>
          <t xml:space="preserve">
Aimee says these last out-year costs assume it will need to go through the ISPR process.</t>
        </r>
      </text>
    </comment>
    <comment ref="B68" authorId="3">
      <text>
        <r>
          <rPr>
            <b/>
            <sz val="9"/>
            <rFont val="Tahoma"/>
            <family val="2"/>
          </rPr>
          <t>mhic461:</t>
        </r>
        <r>
          <rPr>
            <sz val="9"/>
            <rFont val="Tahoma"/>
            <family val="2"/>
          </rPr>
          <t xml:space="preserve">
Moved to main MS worksheet to support Board prioritzation of GDSL program. Uses modeling to try and determine what part of recharge areas are most influential on landslide movement.</t>
        </r>
      </text>
    </comment>
    <comment ref="B67" authorId="3">
      <text>
        <r>
          <rPr>
            <b/>
            <sz val="9"/>
            <rFont val="Tahoma"/>
            <family val="2"/>
          </rPr>
          <t>mhic461:</t>
        </r>
        <r>
          <rPr>
            <sz val="9"/>
            <rFont val="Tahoma"/>
            <family val="2"/>
          </rPr>
          <t xml:space="preserve">
Moved to main MS worksheet to support Board prioritzation of GDSL program. UPSAG does not recommend this in current form.  UPSAG would prefer to empirically monitor movement of active landslides where harvest occurred in groundwater recharge area.</t>
        </r>
      </text>
    </comment>
    <comment ref="B69" authorId="3">
      <text>
        <r>
          <rPr>
            <b/>
            <sz val="9"/>
            <rFont val="Tahoma"/>
            <family val="2"/>
          </rPr>
          <t>mhic461:</t>
        </r>
        <r>
          <rPr>
            <sz val="9"/>
            <rFont val="Tahoma"/>
            <family val="2"/>
          </rPr>
          <t xml:space="preserve">
Moved to main MS worksheet to support Board prioritzation of GDSL program. UPSAG does not recommend pursuing this project.  Expects basic science questions would not be resolved.</t>
        </r>
      </text>
    </comment>
    <comment ref="B72" authorId="3">
      <text>
        <r>
          <rPr>
            <b/>
            <sz val="9"/>
            <rFont val="Tahoma"/>
            <family val="2"/>
          </rPr>
          <t>mhic461:</t>
        </r>
        <r>
          <rPr>
            <sz val="9"/>
            <rFont val="Tahoma"/>
            <family val="2"/>
          </rPr>
          <t xml:space="preserve">
Costs estimate would not include acquisition of LiDAR. Project a recommendation of UPSAG.</t>
        </r>
      </text>
    </comment>
    <comment ref="AJ30" authorId="3">
      <text>
        <r>
          <rPr>
            <b/>
            <sz val="9"/>
            <rFont val="Tahoma"/>
            <family val="0"/>
          </rPr>
          <t>mhic461:</t>
        </r>
        <r>
          <rPr>
            <sz val="9"/>
            <rFont val="Tahoma"/>
            <family val="0"/>
          </rPr>
          <t xml:space="preserve">
Site acquisition costs reduced if dry and perennial done at same time.</t>
        </r>
      </text>
    </comment>
    <comment ref="B48" authorId="3">
      <text>
        <r>
          <rPr>
            <b/>
            <sz val="9"/>
            <rFont val="Tahoma"/>
            <family val="2"/>
          </rPr>
          <t>mhic461:</t>
        </r>
        <r>
          <rPr>
            <sz val="9"/>
            <rFont val="Tahoma"/>
            <family val="2"/>
          </rPr>
          <t xml:space="preserve">
What did the first sample actually cost?</t>
        </r>
      </text>
    </comment>
    <comment ref="AG34" authorId="3">
      <text>
        <r>
          <rPr>
            <b/>
            <sz val="9"/>
            <rFont val="Tahoma"/>
            <family val="0"/>
          </rPr>
          <t>mhic461:</t>
        </r>
        <r>
          <rPr>
            <sz val="9"/>
            <rFont val="Tahoma"/>
            <family val="0"/>
          </rPr>
          <t xml:space="preserve">
Uses default costs and assumes analysis follwed by potential case study.</t>
        </r>
      </text>
    </comment>
    <comment ref="AJ25" authorId="3">
      <text>
        <r>
          <rPr>
            <b/>
            <sz val="9"/>
            <rFont val="Tahoma"/>
            <family val="2"/>
          </rPr>
          <t>mhic461:</t>
        </r>
        <r>
          <rPr>
            <sz val="9"/>
            <rFont val="Tahoma"/>
            <family val="2"/>
          </rPr>
          <t xml:space="preserve">
This year includes export monitoring for nutrients - which were initially elevated post harvest.</t>
        </r>
      </text>
    </comment>
    <comment ref="B25" authorId="3">
      <text>
        <r>
          <rPr>
            <b/>
            <sz val="9"/>
            <rFont val="Tahoma"/>
            <family val="2"/>
          </rPr>
          <t>mhic461:</t>
        </r>
        <r>
          <rPr>
            <sz val="9"/>
            <rFont val="Tahoma"/>
            <family val="2"/>
          </rPr>
          <t xml:space="preserve">
Extended monitoring to look at recovery of variables increased post harvest - temperature and nutrients.  Also, temperature in years 2016 and 2017 are in support of the analysis work for amphibian demographics.</t>
        </r>
      </text>
    </comment>
    <comment ref="AG25" authorId="3">
      <text>
        <r>
          <rPr>
            <b/>
            <sz val="9"/>
            <rFont val="Tahoma"/>
            <family val="2"/>
          </rPr>
          <t>mhic461:</t>
        </r>
        <r>
          <rPr>
            <sz val="9"/>
            <rFont val="Tahoma"/>
            <family val="2"/>
          </rPr>
          <t xml:space="preserve">
Optional year for study, but it would cost to maintain monitoring network almost the same if we do not collect the data. </t>
        </r>
      </text>
    </comment>
    <comment ref="B29" authorId="3">
      <text>
        <r>
          <rPr>
            <b/>
            <sz val="9"/>
            <rFont val="Tahoma"/>
            <family val="0"/>
          </rPr>
          <t>mhic461:</t>
        </r>
        <r>
          <rPr>
            <sz val="9"/>
            <rFont val="Tahoma"/>
            <family val="0"/>
          </rPr>
          <t xml:space="preserve">
The perennial and dry studies are matched in time to gain economies of scale and allow consideration of project integration.</t>
        </r>
      </text>
    </comment>
    <comment ref="B54" authorId="3">
      <text>
        <r>
          <rPr>
            <b/>
            <sz val="9"/>
            <rFont val="Tahoma"/>
            <family val="2"/>
          </rPr>
          <t>mhic461:</t>
        </r>
        <r>
          <rPr>
            <sz val="9"/>
            <rFont val="Tahoma"/>
            <family val="2"/>
          </rPr>
          <t xml:space="preserve">
Can we formally ackowledge ability to use this to alternatively fill any "gaps" in knowledge?  The purpose of this project is to test the effectiveness of alternative treatments which are not part of the current FFR/HCP prescription package.</t>
        </r>
      </text>
    </comment>
    <comment ref="B50" authorId="3">
      <text>
        <r>
          <rPr>
            <b/>
            <sz val="9"/>
            <rFont val="Tahoma"/>
            <family val="2"/>
          </rPr>
          <t>mhic461:</t>
        </r>
        <r>
          <rPr>
            <sz val="9"/>
            <rFont val="Tahoma"/>
            <family val="2"/>
          </rPr>
          <t xml:space="preserve">
Not an actual project title.  Currently represented in workplan at the program level by a general description that it integrates issues spanning the riparian and road rule groups.</t>
        </r>
      </text>
    </comment>
    <comment ref="B70" authorId="3">
      <text>
        <r>
          <rPr>
            <b/>
            <sz val="9"/>
            <rFont val="Tahoma"/>
            <family val="2"/>
          </rPr>
          <t>mhic461:</t>
        </r>
        <r>
          <rPr>
            <sz val="9"/>
            <rFont val="Tahoma"/>
            <family val="2"/>
          </rPr>
          <t xml:space="preserve">
The key objective of projects developed in this program will be to understand, at a watershed scale, the cumulative effects of different sediment loads in the context of rates of management-induced versus natural landslides.</t>
        </r>
      </text>
    </comment>
    <comment ref="AF55" authorId="3">
      <text>
        <r>
          <rPr>
            <b/>
            <sz val="9"/>
            <rFont val="Tahoma"/>
            <family val="0"/>
          </rPr>
          <t>mhic461:</t>
        </r>
        <r>
          <rPr>
            <sz val="9"/>
            <rFont val="Tahoma"/>
            <family val="0"/>
          </rPr>
          <t xml:space="preserve">
Description:
The purpose of this project is to determine the development sequence of younger stands of various species compositions and densities to mature stands. The study is intended to inform management of uneven-aged stands and those of low density or mixed composition</t>
        </r>
      </text>
    </comment>
    <comment ref="AF56" authorId="3">
      <text>
        <r>
          <rPr>
            <b/>
            <sz val="9"/>
            <rFont val="Tahoma"/>
            <family val="0"/>
          </rPr>
          <t>mhic461:</t>
        </r>
        <r>
          <rPr>
            <sz val="9"/>
            <rFont val="Tahoma"/>
            <family val="0"/>
          </rPr>
          <t xml:space="preserve">
Description:
This project will evaluate the validity of the Type F performance targets and the measures of success in meeting resource objectives.</t>
        </r>
      </text>
    </comment>
    <comment ref="AF54" authorId="3">
      <text>
        <r>
          <rPr>
            <b/>
            <sz val="9"/>
            <rFont val="Tahoma"/>
            <family val="0"/>
          </rPr>
          <t>mhic461:</t>
        </r>
        <r>
          <rPr>
            <sz val="9"/>
            <rFont val="Tahoma"/>
            <family val="0"/>
          </rPr>
          <t xml:space="preserve">
Description:
The purpose of this project is to test the effectiveness of alternative treatments which are not part of the current FFR/HCP prescription package. RSAG will recommend whether to pursue this project after reviewing the results of the Westside Type F Riparian Prescription Effectiveness Project.</t>
        </r>
      </text>
    </comment>
    <comment ref="AF71" authorId="3">
      <text>
        <r>
          <rPr>
            <b/>
            <sz val="9"/>
            <rFont val="Tahoma"/>
            <family val="0"/>
          </rPr>
          <t>mhic461:</t>
        </r>
        <r>
          <rPr>
            <sz val="9"/>
            <rFont val="Tahoma"/>
            <family val="0"/>
          </rPr>
          <t xml:space="preserve">
This project will be designed to evaluate trends in the number and volume (or area) of landslides over time at the watershed scale using landslide inventory methods similar to those of watershed analysis. In broad terms, the trend monitoring will include sites that sample statewide variability in the factors that control landslide occurrence. These sites will consist of tracts containing both FP HCP–regulated lands and other forestlands under no or less extensive management (representative of natural or background conditions). Landslide rates and volume fluxes from both will be compared. Data to infer status and trends may consist of an inventory of landslides using data collected through the Landslide Hazard Zonation Project, complemented with aerial photography, terrain, topographic, forest cover, and road network maps. When prioritized, UPSAG will work to better understand how a study might be designed to isolate the mass wasting trends associated with the forest practices rules from the dynamic noise of the natural system.</t>
        </r>
      </text>
    </comment>
    <comment ref="AF57" authorId="3">
      <text>
        <r>
          <rPr>
            <b/>
            <sz val="9"/>
            <rFont val="Tahoma"/>
            <family val="0"/>
          </rPr>
          <t>mhic461:</t>
        </r>
        <r>
          <rPr>
            <sz val="9"/>
            <rFont val="Tahoma"/>
            <family val="0"/>
          </rPr>
          <t xml:space="preserve">
The Van Dyke’s salamander is the only one of seven Forests and Fish amphibian species that is not adequately addressed by any previous or current study. The Van Dyke’s salamander is a former Survey and Manage Species under the Northwest Forest Plan; survey protocols under the Survey and Manage Program emphasize that Van Dyke’s salamander is a stenothermic cool-adapted species and that conditions for sampling must fall under narrow moisture, relative humidity, and temperature ranges. Conflicting information exists regarding the occurrence of Van Dyke’s salamander on managed landscapes (ranging from total absence to fairly broad distribution). At least part of the disparity observed in Van Dyke’s salamander distribution across managed and unmanaged landscapes may be due to differential seasonal detectability that arises from the species’ thermal requirements. A study is being considered to address Van Dyke’s salamander distribution in three phases: (1) assemble available information to characterize current (and sometimes conflicting) information and define focal question(s); (2) develop a sampling tool, including seasonal (or thermal) sampling restrictions, that incorporates detectability estimation approaches; and (3) use that tool to identify the current distribution of Van Dyke’s salamander across the landscape.</t>
        </r>
      </text>
    </comment>
    <comment ref="AF65" authorId="3">
      <text>
        <r>
          <rPr>
            <b/>
            <sz val="9"/>
            <rFont val="Tahoma"/>
            <family val="0"/>
          </rPr>
          <t>mhic461:</t>
        </r>
        <r>
          <rPr>
            <sz val="9"/>
            <rFont val="Tahoma"/>
            <family val="0"/>
          </rPr>
          <t xml:space="preserve">
A study design for fish passage trend monitoring was developed using guidelines consistent with the Forests and Fish Report and supplied by ISAG. The contractor (WDFW) reviewed possible monitoring approaches and presented a recommended study design and methodology that was reviewed and approved by ISAG and CMER.
In addition to the WDFW study proposal, ISAG explored the potential of collecting stream crossing condition data in conjunction with the UPSAG Road Sub-Basin-Scale Effectiveness Monitoring Project. ISAG recognized that this approach would not provide all of the information needed to address the critical question but considered it a cost-effective opportunity to get supplemental information about culvert conditions from a statewide random sample. ISAG developed a set of questions for assessing culvert suitability and these questions were added to the UPSAG road survey.
Status:
Due to budgetary considerations and potential limitations in scope, implementation of the WDFW design has been delayed indefinitely by Policy. The UPSAG road survey was completed in 2008, and culvert conditions data were collected from approximately 1300 stream crossings. These data have not been analyzed and further investigation is pending Policy direction.</t>
        </r>
      </text>
    </comment>
  </commentList>
</comments>
</file>

<file path=xl/comments4.xml><?xml version="1.0" encoding="utf-8"?>
<comments xmlns="http://schemas.openxmlformats.org/spreadsheetml/2006/main">
  <authors>
    <author>mhic461</author>
    <author>Mark Hicks</author>
  </authors>
  <commentList>
    <comment ref="A8" authorId="0">
      <text>
        <r>
          <rPr>
            <b/>
            <sz val="9"/>
            <rFont val="Tahoma"/>
            <family val="2"/>
          </rPr>
          <t>mhic461:</t>
        </r>
        <r>
          <rPr>
            <sz val="9"/>
            <rFont val="Tahoma"/>
            <family val="2"/>
          </rPr>
          <t xml:space="preserve">
Anticipate two major experimental studies with temp and connectivity as add-on costs.</t>
        </r>
      </text>
    </comment>
    <comment ref="A18" authorId="1">
      <text>
        <r>
          <rPr>
            <b/>
            <sz val="8"/>
            <rFont val="Tahoma"/>
            <family val="2"/>
          </rPr>
          <t xml:space="preserve">Mark Hicks:
</t>
        </r>
        <r>
          <rPr>
            <sz val="8"/>
            <rFont val="Tahoma"/>
            <family val="2"/>
          </rPr>
          <t>Is this still a priority project.  Perhaps it should be on the back up list.  The purpose was to collect data on wetlands while doing other CMER research.  With much of N work done, and no basis for integration established, this is a good idea that is too late and too undeveloped.</t>
        </r>
      </text>
    </comment>
    <comment ref="A19" authorId="1">
      <text>
        <r>
          <rPr>
            <b/>
            <sz val="8"/>
            <rFont val="Tahoma"/>
            <family val="2"/>
          </rPr>
          <t>Mark Hicks:</t>
        </r>
        <r>
          <rPr>
            <sz val="8"/>
            <rFont val="Tahoma"/>
            <family val="2"/>
          </rPr>
          <t xml:space="preserve">
Is this still a priority project.  Perhaps it should be on the back up list, or at least changed into a more generic "Road/wetlands interactions" study.  It seems we determined we cannot really do an unbiased assessment of the use of the mitigation strategy.
Should it be a part of the roads prescription scale study - would roads TWIG need WetSAG resources?</t>
        </r>
      </text>
    </comment>
    <comment ref="A20" authorId="0">
      <text>
        <r>
          <rPr>
            <b/>
            <sz val="9"/>
            <rFont val="Tahoma"/>
            <family val="2"/>
          </rPr>
          <t>mhic461:</t>
        </r>
        <r>
          <rPr>
            <sz val="9"/>
            <rFont val="Tahoma"/>
            <family val="2"/>
          </rPr>
          <t xml:space="preserve">
CMER believes this is a DNR Operational task, and not a science task and should be deleted.</t>
        </r>
      </text>
    </comment>
    <comment ref="A21" authorId="0">
      <text>
        <r>
          <rPr>
            <b/>
            <sz val="9"/>
            <rFont val="Tahoma"/>
            <family val="2"/>
          </rPr>
          <t>mhic461:</t>
        </r>
        <r>
          <rPr>
            <sz val="9"/>
            <rFont val="Tahoma"/>
            <family val="2"/>
          </rPr>
          <t xml:space="preserve">
Should be determined necessary and viable based on other planned wetland effectiveness studies.  May be accomplished by these other projects.  Outcome if needed would be more wetland types in the rules having different prescriptions.  Should this be on list until we determine it is appropriate to regulated based on different HGM types?</t>
        </r>
      </text>
    </comment>
    <comment ref="A25" authorId="0">
      <text>
        <r>
          <rPr>
            <b/>
            <sz val="9"/>
            <rFont val="Tahoma"/>
            <family val="2"/>
          </rPr>
          <t>mhic461:</t>
        </r>
        <r>
          <rPr>
            <sz val="9"/>
            <rFont val="Tahoma"/>
            <family val="2"/>
          </rPr>
          <t xml:space="preserve">
Addresses question of whether harvesting changes channel migration patterns.</t>
        </r>
      </text>
    </comment>
    <comment ref="A24" authorId="0">
      <text>
        <r>
          <rPr>
            <b/>
            <sz val="9"/>
            <rFont val="Tahoma"/>
            <family val="2"/>
          </rPr>
          <t>mhic461:</t>
        </r>
        <r>
          <rPr>
            <sz val="9"/>
            <rFont val="Tahoma"/>
            <family val="2"/>
          </rPr>
          <t xml:space="preserve">
Would this likley be a stand alone study or an add on to the  forested wetlands study?  </t>
        </r>
      </text>
    </comment>
  </commentList>
</comments>
</file>

<file path=xl/sharedStrings.xml><?xml version="1.0" encoding="utf-8"?>
<sst xmlns="http://schemas.openxmlformats.org/spreadsheetml/2006/main" count="302" uniqueCount="195">
  <si>
    <t>Mass Wasting Validation Program (Intensive)</t>
  </si>
  <si>
    <t>Roads Validation Program and Cumulative Sediment Effects</t>
  </si>
  <si>
    <t>Intensive Watershed-Scale Monitoring to Assess Cumulative Effects</t>
  </si>
  <si>
    <t>Forest Chemicals Program (Effectiveness)</t>
  </si>
  <si>
    <t>Projects yet to be Identified</t>
  </si>
  <si>
    <t>Projects yet to be Identified</t>
  </si>
  <si>
    <t xml:space="preserve">projects may be added pending final results of CMER projects, further review and evaluation of "critical questions" </t>
  </si>
  <si>
    <t>DFC Plot Width Standardization</t>
  </si>
  <si>
    <t>St Design</t>
  </si>
  <si>
    <t>Implementation</t>
  </si>
  <si>
    <t>Anal &amp; Rpt Writing</t>
  </si>
  <si>
    <t>Review &amp; Approval</t>
  </si>
  <si>
    <t>Total Cost</t>
  </si>
  <si>
    <t>Assumed Annual Cost</t>
  </si>
  <si>
    <t>Note: Order is not representative of review prioity. Some project may be dropped pending review of recent literature and some</t>
  </si>
  <si>
    <t>CMZ Screen and Aerial Photo Catalog and CMZ Boundary Identification Criteria</t>
  </si>
  <si>
    <t>Consistency and Accuracy of CMZ Boundary Delineations</t>
  </si>
  <si>
    <t>CMZ Validation Program</t>
  </si>
  <si>
    <t>Shallow Rapid Landslide Screen for GIS (Eastside)</t>
  </si>
  <si>
    <t>Groundwater Recharge Modeling and Model Refinement</t>
  </si>
  <si>
    <t>Board Manual Revision</t>
  </si>
  <si>
    <t>Glacial Deep-Seated Landslides Program (Rule Tool)</t>
  </si>
  <si>
    <t>CMZ Delineation Program</t>
  </si>
  <si>
    <t>Eastside Type F Riparian Rule Tool Program</t>
  </si>
  <si>
    <t>DFC Site Class Map Validation</t>
  </si>
  <si>
    <t>DFC Trajectory Model Validation</t>
  </si>
  <si>
    <t>DFC Aquatic Habitat</t>
  </si>
  <si>
    <t>Eastside Temperature Nomograph</t>
  </si>
  <si>
    <t>Eastside Type F Channel Wood Characterization</t>
  </si>
  <si>
    <t>Yakima River Radiotelemetry</t>
  </si>
  <si>
    <t>Groundwater Conceptual Model</t>
  </si>
  <si>
    <t>DFC Validation Program (Rule Tool)</t>
  </si>
  <si>
    <t>Westside Type F Riparian Effectiveness Program</t>
  </si>
  <si>
    <t>Westside Type F Riparian Prescription Monitoring</t>
  </si>
  <si>
    <t xml:space="preserve"> </t>
  </si>
  <si>
    <t>Unstable Landform Identification Program (Rule Tool)</t>
  </si>
  <si>
    <t>Landslide Hazard Zonation (priority 3 watersheds)</t>
  </si>
  <si>
    <t>Evapo-Transpiration Model Refinement</t>
  </si>
  <si>
    <t>Landslide Classification</t>
  </si>
  <si>
    <t>Type F Performance Target Validation</t>
  </si>
  <si>
    <t>Eastside Type F Riparian Effectiveness Program</t>
  </si>
  <si>
    <t>Type N Experimental Buffer Treatment Project in Hard Rock Lithologies</t>
  </si>
  <si>
    <t>Total years</t>
  </si>
  <si>
    <t>Forest Practices and Wetlands Systematic Literature Review</t>
  </si>
  <si>
    <t>Road Sub-Basin-Scale Effectiveness Monitoring - Resample</t>
  </si>
  <si>
    <t>Site Selection</t>
  </si>
  <si>
    <t>STD1</t>
  </si>
  <si>
    <t>STD2</t>
  </si>
  <si>
    <t>IMPL1</t>
  </si>
  <si>
    <t>IMPL2</t>
  </si>
  <si>
    <t>IMPL3</t>
  </si>
  <si>
    <t>IMPL4</t>
  </si>
  <si>
    <t>IMPL5</t>
  </si>
  <si>
    <t>IMPL6</t>
  </si>
  <si>
    <t>A&amp;W1</t>
  </si>
  <si>
    <t>A&amp;W2</t>
  </si>
  <si>
    <t>RA&amp;1</t>
  </si>
  <si>
    <t>R&amp;A2</t>
  </si>
  <si>
    <t>TOTAL</t>
  </si>
  <si>
    <t>SS1</t>
  </si>
  <si>
    <t>Eastern Washington Riparian Assessment (EWRAP)</t>
  </si>
  <si>
    <t>Type N Amphibian Response Program (Effectiveness)</t>
  </si>
  <si>
    <t>Eastside Type N Forest Hydrology</t>
  </si>
  <si>
    <t>Project Administration</t>
  </si>
  <si>
    <t>CWA 2015</t>
  </si>
  <si>
    <t>CWA 2012</t>
  </si>
  <si>
    <t>CWA 2019</t>
  </si>
  <si>
    <t>CWA 2018</t>
  </si>
  <si>
    <t>CWA NA</t>
  </si>
  <si>
    <t>Project</t>
  </si>
  <si>
    <t>Wetlands Program Research Strategy</t>
  </si>
  <si>
    <t>Wetlands Overlay Project</t>
  </si>
  <si>
    <t xml:space="preserve">Amphibians in Intermittent Streams </t>
  </si>
  <si>
    <t>Buffer Integrity - Shade effectiveness (amphibian response)</t>
  </si>
  <si>
    <t>Type N Experimental Buffer Treatment Project - Soft Rock Lithologies</t>
  </si>
  <si>
    <t>CWA 2014</t>
  </si>
  <si>
    <t>CWA Scope 2016</t>
  </si>
  <si>
    <t>CWA Scope 2014</t>
  </si>
  <si>
    <t>CWA Scope 2010</t>
  </si>
  <si>
    <t>CWA Scope 2013</t>
  </si>
  <si>
    <t>CWA 2013</t>
  </si>
  <si>
    <t>Road Prescription-Scale Effectiveness Monitoring</t>
  </si>
  <si>
    <t>Years by Study Phase</t>
  </si>
  <si>
    <t>Tailed Frog meta-Analysis</t>
  </si>
  <si>
    <t>Tailed Frog Literature Review</t>
  </si>
  <si>
    <t>Tailed Frogs and Parent Geology</t>
  </si>
  <si>
    <t>Hardwood Conversion Program</t>
  </si>
  <si>
    <t>Wetlands Mapping Tools Program (Rule Tool)</t>
  </si>
  <si>
    <t>Projects yet to be identified</t>
  </si>
  <si>
    <t>Fish Passage Effectiveness/Validation Monitoring Program</t>
  </si>
  <si>
    <t>Extensive Fish Passage Monitoring Program</t>
  </si>
  <si>
    <t>Type N Experimental Buffer Treatment Project - Hard Rock- Amphibian Demographics/Channel Metrics</t>
  </si>
  <si>
    <t>Type N Experimental Buffer Treatment Project in Hard Rock Lithologies - Temp/Sediment/Vegetation/Litterfall</t>
  </si>
  <si>
    <t>CMER Science Staff</t>
  </si>
  <si>
    <t>Mass Wasting Landscape-Scale Effectiveness Monitoring</t>
  </si>
  <si>
    <t>CMER Work Plan Projects Listed Below will be Prioritized and Budgeted at a Later Date by CMER/Policy.</t>
  </si>
  <si>
    <r>
      <rPr>
        <sz val="12"/>
        <rFont val="Times New Roman"/>
        <family val="1"/>
      </rPr>
      <t xml:space="preserve"> </t>
    </r>
    <r>
      <rPr>
        <sz val="12"/>
        <rFont val="Arial"/>
        <family val="2"/>
      </rPr>
      <t>Red Alder Growth and Yield Model</t>
    </r>
  </si>
  <si>
    <r>
      <rPr>
        <sz val="12"/>
        <rFont val="Times New Roman"/>
        <family val="1"/>
      </rPr>
      <t xml:space="preserve"> </t>
    </r>
    <r>
      <rPr>
        <sz val="12"/>
        <rFont val="Arial"/>
        <family val="2"/>
      </rPr>
      <t>Annotated Bibliography Riparian Hardwood Conversion</t>
    </r>
  </si>
  <si>
    <r>
      <rPr>
        <sz val="12"/>
        <rFont val="Times New Roman"/>
        <family val="1"/>
      </rPr>
      <t xml:space="preserve"> </t>
    </r>
    <r>
      <rPr>
        <sz val="12"/>
        <rFont val="Arial"/>
        <family val="2"/>
      </rPr>
      <t>DNR GIS Wetlands Data Layer</t>
    </r>
  </si>
  <si>
    <r>
      <rPr>
        <sz val="12"/>
        <rFont val="Times New Roman"/>
        <family val="1"/>
      </rPr>
      <t xml:space="preserve"> </t>
    </r>
    <r>
      <rPr>
        <sz val="12"/>
        <rFont val="Arial"/>
        <family val="2"/>
      </rPr>
      <t>Hydrogeomorphic Wetland Classification System</t>
    </r>
  </si>
  <si>
    <r>
      <rPr>
        <sz val="12"/>
        <rFont val="Times New Roman"/>
        <family val="1"/>
      </rPr>
      <t xml:space="preserve"> </t>
    </r>
    <r>
      <rPr>
        <sz val="12"/>
        <rFont val="Arial"/>
        <family val="2"/>
      </rPr>
      <t>Overlay Project (Wetlands Mapping)</t>
    </r>
  </si>
  <si>
    <t>in CMER's Work Plan, and unforeseen needs of Policy and the Board. Projects already on Policy's "Task List" do not apply.</t>
  </si>
  <si>
    <t xml:space="preserve">Recommended FP HCP Adaptive Management Program Priority Projects </t>
  </si>
  <si>
    <t>Type N Experimental Buffer Treatment Project - Hard Rock- Amphibian Genetics - Post sample</t>
  </si>
  <si>
    <t>Eastside Type N Riparian Effectiveness - Dry</t>
  </si>
  <si>
    <t>Eastside Type N Riparian Effectiveness - Perennial</t>
  </si>
  <si>
    <t>RMZ birds</t>
  </si>
  <si>
    <t>Extensive Fish Passage Trend Monitoring</t>
  </si>
  <si>
    <t>CMER Master Project Schedule</t>
  </si>
  <si>
    <t>Wetlands Mitigation Effectiveness (deprioitized by CMER/ Policy)</t>
  </si>
  <si>
    <t>Project
Priority</t>
  </si>
  <si>
    <t>Completion</t>
  </si>
  <si>
    <t>Date</t>
  </si>
  <si>
    <t>Riparian Hardwood Conversion</t>
  </si>
  <si>
    <t>Groundwater Recharge Modeling and Model Refinement</t>
  </si>
  <si>
    <r>
      <t>Forested Wetlands Effectiveness Study</t>
    </r>
    <r>
      <rPr>
        <sz val="11"/>
        <color indexed="10"/>
        <rFont val="Arial"/>
        <family val="2"/>
      </rPr>
      <t xml:space="preserve"> </t>
    </r>
  </si>
  <si>
    <t>Wetlands Management Zone Effectiveness Monitoring</t>
  </si>
  <si>
    <t>Type F and N Extensive  Westside - Temperature    (Baseline status)</t>
  </si>
  <si>
    <t>Van Dykes Salamander Project</t>
  </si>
  <si>
    <r>
      <t xml:space="preserve">Wetland/Stream Water Temp Interactions </t>
    </r>
    <r>
      <rPr>
        <sz val="11"/>
        <color indexed="10"/>
        <rFont val="Arial"/>
        <family val="2"/>
      </rPr>
      <t>(Add On)</t>
    </r>
  </si>
  <si>
    <r>
      <t xml:space="preserve">Wetland Hydrologic Connectivity </t>
    </r>
    <r>
      <rPr>
        <sz val="11"/>
        <color indexed="10"/>
        <rFont val="Arial"/>
        <family val="2"/>
      </rPr>
      <t>(Add On)</t>
    </r>
  </si>
  <si>
    <r>
      <t>Wetland/Stream Water Temp Interactions</t>
    </r>
    <r>
      <rPr>
        <sz val="11"/>
        <color indexed="10"/>
        <rFont val="Arial"/>
        <family val="2"/>
      </rPr>
      <t xml:space="preserve"> (Add On)</t>
    </r>
  </si>
  <si>
    <r>
      <t>Wetland Hydrologic Connectivity</t>
    </r>
    <r>
      <rPr>
        <sz val="11"/>
        <color indexed="10"/>
        <rFont val="Arial"/>
        <family val="2"/>
      </rPr>
      <t xml:space="preserve"> (Add On)</t>
    </r>
  </si>
  <si>
    <t>Projects almost finished</t>
  </si>
  <si>
    <t>Planned priority projects</t>
  </si>
  <si>
    <t>MP listed projects requiring more discussion with Policy</t>
  </si>
  <si>
    <t xml:space="preserve"> DNR GIS Wetlands Data Layer</t>
  </si>
  <si>
    <t xml:space="preserve"> Hydrogeomorphic Wetland Classification System</t>
  </si>
  <si>
    <t xml:space="preserve">Wetlands Intensive Monitoring </t>
  </si>
  <si>
    <t>Projects from Workplan that appear still to be missing</t>
  </si>
  <si>
    <t>?</t>
  </si>
  <si>
    <t>Administrative and Support Staff</t>
  </si>
  <si>
    <t>X</t>
  </si>
  <si>
    <r>
      <t xml:space="preserve">Forest Chemicals Program (no specific projects suggested) </t>
    </r>
    <r>
      <rPr>
        <sz val="11"/>
        <color indexed="10"/>
        <rFont val="Arial"/>
        <family val="2"/>
      </rPr>
      <t>(WetSAG Strategy )</t>
    </r>
  </si>
  <si>
    <t>Design</t>
  </si>
  <si>
    <t>Sites</t>
  </si>
  <si>
    <t>Sites&amp;Install</t>
  </si>
  <si>
    <t>Pre 1</t>
  </si>
  <si>
    <t>Pre 2</t>
  </si>
  <si>
    <t>Harvest</t>
  </si>
  <si>
    <t>Post 1</t>
  </si>
  <si>
    <t>Post 2</t>
  </si>
  <si>
    <t>Analysis</t>
  </si>
  <si>
    <t>ISPR</t>
  </si>
  <si>
    <t>CMER</t>
  </si>
  <si>
    <t>Note: If Pesticides is added on the forested wetlands study, seems more time will be needed for both site acquisition and harvest.</t>
  </si>
  <si>
    <t>$?</t>
  </si>
  <si>
    <t>Pesticides?</t>
  </si>
  <si>
    <t>Roads Study?</t>
  </si>
  <si>
    <t>Cumulative Effects/Gap fullfillment?</t>
  </si>
  <si>
    <t/>
  </si>
  <si>
    <t>All critical projects are to be completed  by 2031 by WAC</t>
  </si>
  <si>
    <t>Settlement Agreement</t>
  </si>
  <si>
    <t>Alternate List</t>
  </si>
  <si>
    <t>No</t>
  </si>
  <si>
    <t>Yes</t>
  </si>
  <si>
    <t xml:space="preserve">Unstable Slopes Criteria Evaluation and Development </t>
  </si>
  <si>
    <r>
      <t xml:space="preserve">Landslide Classification </t>
    </r>
    <r>
      <rPr>
        <sz val="11"/>
        <color indexed="10"/>
        <rFont val="Arial"/>
        <family val="2"/>
      </rPr>
      <t>(deep seated landslides)</t>
    </r>
  </si>
  <si>
    <t>Revise Shallow Rapid Lanslide Screen (westside) using LiDAR</t>
  </si>
  <si>
    <t>Projects on the ground and far along</t>
  </si>
  <si>
    <t>Other Projects</t>
  </si>
  <si>
    <t>Unspecified</t>
  </si>
  <si>
    <t>Recommend Action</t>
  </si>
  <si>
    <r>
      <t xml:space="preserve">Type F Performance Target Validation </t>
    </r>
    <r>
      <rPr>
        <sz val="11"/>
        <color indexed="10"/>
        <rFont val="Arial"/>
        <family val="2"/>
      </rPr>
      <t>(Westside)</t>
    </r>
  </si>
  <si>
    <r>
      <t>Forested Wetlands Effectiveness Study</t>
    </r>
    <r>
      <rPr>
        <sz val="11"/>
        <color indexed="10"/>
        <rFont val="Arial"/>
        <family val="2"/>
      </rPr>
      <t xml:space="preserve"> </t>
    </r>
  </si>
  <si>
    <r>
      <t xml:space="preserve">Wetland/Stream Water Temp Interactions </t>
    </r>
    <r>
      <rPr>
        <sz val="11"/>
        <color indexed="10"/>
        <rFont val="Arial"/>
        <family val="2"/>
      </rPr>
      <t>(Subquestion)</t>
    </r>
  </si>
  <si>
    <r>
      <t xml:space="preserve">Wetland Hydrologic Connectivity </t>
    </r>
    <r>
      <rPr>
        <sz val="11"/>
        <color indexed="10"/>
        <rFont val="Arial"/>
        <family val="2"/>
      </rPr>
      <t>(Add On)</t>
    </r>
  </si>
  <si>
    <r>
      <t>Wetland/Stream Water Temp Interactions</t>
    </r>
    <r>
      <rPr>
        <sz val="11"/>
        <color indexed="10"/>
        <rFont val="Arial"/>
        <family val="2"/>
      </rPr>
      <t xml:space="preserve"> (Add On)</t>
    </r>
  </si>
  <si>
    <r>
      <t>Wetland Hydrologic Connectivity</t>
    </r>
    <r>
      <rPr>
        <sz val="11"/>
        <color indexed="10"/>
        <rFont val="Arial"/>
        <family val="2"/>
      </rPr>
      <t xml:space="preserve"> (Add On)</t>
    </r>
  </si>
  <si>
    <r>
      <t xml:space="preserve">Type F Experimental Buffer Treatment </t>
    </r>
    <r>
      <rPr>
        <sz val="11"/>
        <color indexed="10"/>
        <rFont val="Arial"/>
        <family val="2"/>
      </rPr>
      <t>(maybe use to address gaps any unaswered F questions)</t>
    </r>
  </si>
  <si>
    <r>
      <t>Pathways of Riparian Stand Development to Maturity</t>
    </r>
    <r>
      <rPr>
        <sz val="11"/>
        <color indexed="10"/>
        <rFont val="Arial"/>
        <family val="2"/>
      </rPr>
      <t xml:space="preserve"> (Westside)</t>
    </r>
  </si>
  <si>
    <r>
      <t>Watershed Scale Assessment of Cumulative Effects</t>
    </r>
    <r>
      <rPr>
        <strike/>
        <sz val="11"/>
        <color indexed="10"/>
        <rFont val="Arial"/>
        <family val="2"/>
      </rPr>
      <t xml:space="preserve"> (sed and temp)</t>
    </r>
    <r>
      <rPr>
        <sz val="11"/>
        <color indexed="10"/>
        <rFont val="Arial"/>
        <family val="2"/>
      </rPr>
      <t xml:space="preserve"> (roads and riparian)</t>
    </r>
  </si>
  <si>
    <t>DNR task?</t>
  </si>
  <si>
    <t>retain</t>
  </si>
  <si>
    <t>revisit</t>
  </si>
  <si>
    <t>retain (d)</t>
  </si>
  <si>
    <t>retain (c)</t>
  </si>
  <si>
    <t>Revisit</t>
  </si>
  <si>
    <t>Revisit after subgroup</t>
  </si>
  <si>
    <t>Revist, before Board</t>
  </si>
  <si>
    <t>Hold pending mass wasting strategy</t>
  </si>
  <si>
    <t>Hold pending MW Strategy discussion</t>
  </si>
  <si>
    <t>Extensive Alternative</t>
  </si>
  <si>
    <t>Windthrow Data Synthesis</t>
  </si>
  <si>
    <r>
      <t xml:space="preserve">Glacial Deep Seated - </t>
    </r>
    <r>
      <rPr>
        <sz val="11"/>
        <color indexed="22"/>
        <rFont val="Arial"/>
        <family val="2"/>
      </rPr>
      <t>Develop or implement Strategy</t>
    </r>
    <r>
      <rPr>
        <sz val="11"/>
        <rFont val="Arial"/>
        <family val="2"/>
      </rPr>
      <t xml:space="preserve"> </t>
    </r>
  </si>
  <si>
    <r>
      <t xml:space="preserve"> </t>
    </r>
    <r>
      <rPr>
        <sz val="11"/>
        <color indexed="10"/>
        <rFont val="Arial"/>
        <family val="2"/>
      </rPr>
      <t>(</t>
    </r>
    <r>
      <rPr>
        <i/>
        <sz val="11"/>
        <color indexed="10"/>
        <rFont val="Arial"/>
        <family val="2"/>
      </rPr>
      <t>difference from $4 million</t>
    </r>
    <r>
      <rPr>
        <sz val="11"/>
        <color indexed="10"/>
        <rFont val="Arial"/>
        <family val="2"/>
      </rPr>
      <t>)</t>
    </r>
  </si>
  <si>
    <t xml:space="preserve">GDSL Placeholder </t>
  </si>
  <si>
    <t>Budget</t>
  </si>
  <si>
    <t>Actual</t>
  </si>
  <si>
    <t>YTD</t>
  </si>
  <si>
    <t xml:space="preserve">Project Support </t>
  </si>
  <si>
    <t xml:space="preserve">HCP over </t>
  </si>
  <si>
    <t>Landslide Projects TBD</t>
  </si>
  <si>
    <t>Fish Passage Effectiveness Monitoring </t>
  </si>
  <si>
    <t xml:space="preserve">7/29/14 - Draft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</si>
</sst>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0_);_(* \(#,##0.0\);_(* &quot;-&quot;??_);_(@_)"/>
    <numFmt numFmtId="166" formatCode="_(* #,##0_);_(* \(#,##0\);_(* &quot;-&quot;??_);_(@_)"/>
    <numFmt numFmtId="167" formatCode="_(* #,##0.000_);_(* \(#,##0.000\);_(* &quot;-&quot;??_);_(@_)"/>
    <numFmt numFmtId="168" formatCode="&quot;$&quot;#,##0.0"/>
    <numFmt numFmtId="169" formatCode="[$-409]dddd\,\ mmmm\ dd\,\ yyyy"/>
    <numFmt numFmtId="170" formatCode="[$-409]h:mm:ss\ AM/PM"/>
    <numFmt numFmtId="171" formatCode="&quot;Yes&quot;;&quot;Yes&quot;;&quot;No&quot;"/>
    <numFmt numFmtId="172" formatCode="&quot;True&quot;;&quot;True&quot;;&quot;False&quot;"/>
    <numFmt numFmtId="173" formatCode="&quot;On&quot;;&quot;On&quot;;&quot;Off&quot;"/>
    <numFmt numFmtId="174" formatCode="[$€-2]\ #,##0.00_);[Red]\([$€-2]\ #,##0.00\)"/>
  </numFmts>
  <fonts count="69">
    <font>
      <sz val="10"/>
      <name val="Arial"/>
      <family val="0"/>
    </font>
    <font>
      <sz val="11"/>
      <color indexed="8"/>
      <name val="Calibri"/>
      <family val="2"/>
    </font>
    <font>
      <b/>
      <sz val="10"/>
      <name val="Arial"/>
      <family val="2"/>
    </font>
    <font>
      <sz val="8"/>
      <name val="Verdana"/>
      <family val="2"/>
    </font>
    <font>
      <sz val="11"/>
      <name val="Arial"/>
      <family val="2"/>
    </font>
    <font>
      <b/>
      <sz val="11"/>
      <name val="Arial"/>
      <family val="2"/>
    </font>
    <font>
      <sz val="11"/>
      <color indexed="9"/>
      <name val="Arial"/>
      <family val="2"/>
    </font>
    <font>
      <u val="single"/>
      <sz val="10"/>
      <color indexed="12"/>
      <name val="Arial"/>
      <family val="2"/>
    </font>
    <font>
      <u val="single"/>
      <sz val="10"/>
      <color indexed="61"/>
      <name val="Arial"/>
      <family val="2"/>
    </font>
    <font>
      <b/>
      <sz val="15"/>
      <color indexed="56"/>
      <name val="Calibri"/>
      <family val="2"/>
    </font>
    <font>
      <b/>
      <sz val="11"/>
      <color indexed="56"/>
      <name val="Calibri"/>
      <family val="2"/>
    </font>
    <font>
      <b/>
      <sz val="18"/>
      <color indexed="56"/>
      <name val="Cambria"/>
      <family val="2"/>
    </font>
    <font>
      <sz val="12"/>
      <name val="Arial"/>
      <family val="2"/>
    </font>
    <font>
      <sz val="10"/>
      <name val="Tahoma"/>
      <family val="2"/>
    </font>
    <font>
      <b/>
      <sz val="10"/>
      <name val="Tahoma"/>
      <family val="2"/>
    </font>
    <font>
      <b/>
      <sz val="12"/>
      <name val="Arial"/>
      <family val="2"/>
    </font>
    <font>
      <b/>
      <sz val="14"/>
      <name val="Arial"/>
      <family val="2"/>
    </font>
    <font>
      <sz val="12"/>
      <name val="Symbol"/>
      <family val="1"/>
    </font>
    <font>
      <sz val="12"/>
      <name val="Times New Roman"/>
      <family val="1"/>
    </font>
    <font>
      <sz val="8"/>
      <name val="Tahoma"/>
      <family val="2"/>
    </font>
    <font>
      <b/>
      <sz val="8"/>
      <name val="Tahoma"/>
      <family val="2"/>
    </font>
    <font>
      <sz val="11"/>
      <color indexed="10"/>
      <name val="Arial"/>
      <family val="2"/>
    </font>
    <font>
      <sz val="9"/>
      <name val="Tahoma"/>
      <family val="2"/>
    </font>
    <font>
      <b/>
      <sz val="9"/>
      <name val="Tahoma"/>
      <family val="2"/>
    </font>
    <font>
      <strike/>
      <sz val="11"/>
      <name val="Arial"/>
      <family val="2"/>
    </font>
    <font>
      <sz val="11"/>
      <color indexed="21"/>
      <name val="Arial"/>
      <family val="2"/>
    </font>
    <font>
      <b/>
      <sz val="11"/>
      <color indexed="10"/>
      <name val="Arial"/>
      <family val="2"/>
    </font>
    <font>
      <strike/>
      <sz val="11"/>
      <color indexed="10"/>
      <name val="Arial"/>
      <family val="2"/>
    </font>
    <font>
      <b/>
      <i/>
      <u val="single"/>
      <sz val="11"/>
      <name val="Arial"/>
      <family val="2"/>
    </font>
    <font>
      <b/>
      <u val="single"/>
      <sz val="11"/>
      <name val="Arial"/>
      <family val="2"/>
    </font>
    <font>
      <i/>
      <sz val="8"/>
      <name val="Arial"/>
      <family val="2"/>
    </font>
    <font>
      <sz val="11"/>
      <color indexed="22"/>
      <name val="Arial"/>
      <family val="2"/>
    </font>
    <font>
      <i/>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i/>
      <sz val="11"/>
      <color indexed="10"/>
      <name val="Arial"/>
      <family val="2"/>
    </font>
    <font>
      <b/>
      <sz val="11"/>
      <name val="Times New Roman"/>
      <family val="1"/>
    </font>
    <font>
      <sz val="8"/>
      <name val="Calibri"/>
      <family val="2"/>
    </font>
    <font>
      <sz val="10"/>
      <color indexed="10"/>
      <name val="Calibri"/>
      <family val="2"/>
    </font>
    <font>
      <b/>
      <sz val="12"/>
      <color indexed="10"/>
      <name val="Calibri"/>
      <family val="2"/>
    </font>
    <font>
      <b/>
      <sz val="12"/>
      <color indexed="8"/>
      <name val="Calibri"/>
      <family val="2"/>
    </font>
    <font>
      <sz val="28"/>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rgb="FFFF0000"/>
      <name val="Arial"/>
      <family val="2"/>
    </font>
    <font>
      <b/>
      <sz val="11"/>
      <color rgb="FFFF0000"/>
      <name val="Arial"/>
      <family val="2"/>
    </font>
    <font>
      <b/>
      <i/>
      <sz val="11"/>
      <color rgb="FFFF0000"/>
      <name val="Arial"/>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2F2F2"/>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tint="-0.04997999966144562"/>
        <bgColor indexed="64"/>
      </patternFill>
    </fill>
    <fill>
      <patternFill patternType="solid">
        <fgColor rgb="FF92D050"/>
        <bgColor indexed="64"/>
      </patternFill>
    </fill>
    <fill>
      <patternFill patternType="solid">
        <fgColor theme="4" tint="0.5999900102615356"/>
        <bgColor indexed="64"/>
      </patternFill>
    </fill>
    <fill>
      <patternFill patternType="solid">
        <fgColor theme="9" tint="0.5999900102615356"/>
        <bgColor indexed="64"/>
      </patternFill>
    </fill>
    <fill>
      <patternFill patternType="solid">
        <fgColor theme="9" tint="-0.24997000396251678"/>
        <bgColor indexed="64"/>
      </patternFill>
    </fill>
    <fill>
      <patternFill patternType="solid">
        <fgColor rgb="FFCCFFCC"/>
        <bgColor indexed="64"/>
      </patternFill>
    </fill>
    <fill>
      <patternFill patternType="solid">
        <fgColor theme="7" tint="0.5999900102615356"/>
        <bgColor indexed="64"/>
      </patternFill>
    </fill>
    <fill>
      <patternFill patternType="solid">
        <fgColor theme="6" tint="0.39998000860214233"/>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right/>
      <top/>
      <bottom style="thin"/>
    </border>
    <border>
      <left>
        <color indexed="63"/>
      </left>
      <right>
        <color indexed="63"/>
      </right>
      <top>
        <color indexed="63"/>
      </top>
      <bottom style="double"/>
    </border>
    <border>
      <left style="thin">
        <color indexed="22"/>
      </left>
      <right style="thin">
        <color indexed="22"/>
      </right>
      <top style="thin">
        <color indexed="22"/>
      </top>
      <bottom>
        <color indexed="63"/>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color indexed="63"/>
      </left>
      <right style="thin">
        <color indexed="22"/>
      </right>
      <top style="thin">
        <color indexed="22"/>
      </top>
      <bottom>
        <color indexed="63"/>
      </bottom>
    </border>
    <border>
      <left>
        <color indexed="63"/>
      </left>
      <right style="medium"/>
      <top>
        <color indexed="63"/>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style="medium"/>
      <right style="medium"/>
      <top>
        <color indexed="63"/>
      </top>
      <bottom>
        <color indexed="63"/>
      </bottom>
    </border>
    <border>
      <left style="medium"/>
      <right style="medium"/>
      <top style="thin">
        <color indexed="22"/>
      </top>
      <bottom style="thin">
        <color indexed="22"/>
      </bottom>
    </border>
    <border>
      <left style="medium"/>
      <right style="medium"/>
      <top>
        <color indexed="63"/>
      </top>
      <bottom style="thin">
        <color indexed="22"/>
      </bottom>
    </border>
    <border>
      <left style="medium"/>
      <right style="medium"/>
      <top style="thin">
        <color indexed="22"/>
      </top>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style="thin">
        <color theme="1" tint="0.49998000264167786"/>
      </top>
      <bottom style="thin">
        <color theme="1" tint="0.49998000264167786"/>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color theme="1" tint="0.49998000264167786"/>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right style="thin"/>
      <top style="medium"/>
      <bottom>
        <color indexed="63"/>
      </bottom>
    </border>
    <border>
      <left>
        <color indexed="63"/>
      </left>
      <right>
        <color indexed="63"/>
      </right>
      <top style="thin"/>
      <bottom style="thin"/>
    </border>
    <border>
      <left style="medium"/>
      <right style="medium"/>
      <top style="thin"/>
      <bottom style="thin"/>
    </border>
    <border>
      <left>
        <color indexed="63"/>
      </left>
      <right style="thin">
        <color indexed="22"/>
      </right>
      <top style="thin"/>
      <bottom style="thin"/>
    </border>
    <border>
      <left style="thin">
        <color indexed="22"/>
      </left>
      <right style="thin">
        <color indexed="22"/>
      </right>
      <top style="thin"/>
      <bottom style="thin"/>
    </border>
    <border>
      <left style="hair"/>
      <right style="hair"/>
      <top style="thin"/>
      <bottom style="thin"/>
    </border>
    <border>
      <left style="medium"/>
      <right>
        <color indexed="63"/>
      </right>
      <top style="thin"/>
      <bottom style="thin"/>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0"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34" fillId="23" borderId="0" applyNumberFormat="0" applyBorder="0" applyAlignment="0" applyProtection="0"/>
    <xf numFmtId="0" fontId="55" fillId="24" borderId="1" applyNumberFormat="0" applyAlignment="0" applyProtection="0"/>
    <xf numFmtId="0" fontId="56"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6" borderId="0" applyNumberFormat="0" applyBorder="0" applyAlignment="0" applyProtection="0"/>
    <xf numFmtId="0" fontId="9" fillId="0" borderId="3" applyNumberFormat="0" applyFill="0" applyAlignment="0" applyProtection="0"/>
    <xf numFmtId="0" fontId="3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59" fillId="27" borderId="1" applyNumberFormat="0" applyAlignment="0" applyProtection="0"/>
    <xf numFmtId="0" fontId="60" fillId="0" borderId="6" applyNumberFormat="0" applyFill="0" applyAlignment="0" applyProtection="0"/>
    <xf numFmtId="0" fontId="61" fillId="28" borderId="0" applyNumberFormat="0" applyBorder="0" applyAlignment="0" applyProtection="0"/>
    <xf numFmtId="0" fontId="0" fillId="0" borderId="0">
      <alignment/>
      <protection/>
    </xf>
    <xf numFmtId="0" fontId="0" fillId="0" borderId="0">
      <alignment/>
      <protection/>
    </xf>
    <xf numFmtId="0" fontId="0" fillId="29" borderId="7" applyNumberFormat="0" applyFont="0" applyAlignment="0" applyProtection="0"/>
    <xf numFmtId="0" fontId="62" fillId="24" borderId="8" applyNumberFormat="0" applyAlignment="0" applyProtection="0"/>
    <xf numFmtId="0" fontId="62" fillId="3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15">
    <xf numFmtId="0" fontId="0" fillId="0" borderId="0" xfId="0" applyAlignment="1">
      <alignment/>
    </xf>
    <xf numFmtId="0" fontId="4" fillId="0" borderId="0" xfId="0" applyFont="1" applyAlignment="1">
      <alignment/>
    </xf>
    <xf numFmtId="0" fontId="4" fillId="0" borderId="10" xfId="0" applyFont="1" applyBorder="1" applyAlignment="1">
      <alignment horizontal="centerContinuous"/>
    </xf>
    <xf numFmtId="164" fontId="4" fillId="0" borderId="0" xfId="0" applyNumberFormat="1" applyFont="1" applyAlignment="1">
      <alignment/>
    </xf>
    <xf numFmtId="5" fontId="4" fillId="0" borderId="0" xfId="0" applyNumberFormat="1" applyFont="1" applyAlignment="1">
      <alignment/>
    </xf>
    <xf numFmtId="0" fontId="4" fillId="0" borderId="10" xfId="0" applyFont="1" applyBorder="1" applyAlignment="1">
      <alignment horizontal="centerContinuous" vertical="center"/>
    </xf>
    <xf numFmtId="0" fontId="4" fillId="0" borderId="0" xfId="0" applyFont="1" applyFill="1" applyAlignment="1">
      <alignment/>
    </xf>
    <xf numFmtId="0" fontId="4" fillId="0" borderId="11" xfId="0" applyFont="1" applyBorder="1" applyAlignment="1">
      <alignment/>
    </xf>
    <xf numFmtId="0" fontId="4" fillId="0" borderId="11" xfId="0" applyFont="1" applyFill="1" applyBorder="1" applyAlignment="1">
      <alignment horizontal="center"/>
    </xf>
    <xf numFmtId="164" fontId="4" fillId="0" borderId="11" xfId="0" applyNumberFormat="1" applyFont="1" applyBorder="1" applyAlignment="1">
      <alignment horizontal="center"/>
    </xf>
    <xf numFmtId="5" fontId="4" fillId="0" borderId="11" xfId="0" applyNumberFormat="1" applyFont="1" applyBorder="1" applyAlignment="1">
      <alignment/>
    </xf>
    <xf numFmtId="5" fontId="4" fillId="0" borderId="11" xfId="0" applyNumberFormat="1" applyFont="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xf>
    <xf numFmtId="164" fontId="4" fillId="0" borderId="0" xfId="0" applyNumberFormat="1" applyFont="1" applyFill="1" applyAlignment="1">
      <alignment horizontal="center"/>
    </xf>
    <xf numFmtId="5" fontId="4" fillId="0" borderId="0" xfId="0" applyNumberFormat="1" applyFont="1" applyFill="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horizontal="center"/>
    </xf>
    <xf numFmtId="0" fontId="4" fillId="0" borderId="15" xfId="0" applyFont="1" applyFill="1" applyBorder="1" applyAlignment="1">
      <alignment horizontal="center"/>
    </xf>
    <xf numFmtId="164" fontId="4" fillId="0" borderId="0" xfId="0" applyNumberFormat="1" applyFont="1" applyFill="1" applyAlignment="1">
      <alignment/>
    </xf>
    <xf numFmtId="0" fontId="4" fillId="0" borderId="14" xfId="0" applyFont="1" applyFill="1" applyBorder="1" applyAlignment="1">
      <alignment horizontal="center"/>
    </xf>
    <xf numFmtId="0" fontId="4" fillId="0" borderId="14" xfId="0" applyFont="1" applyFill="1" applyBorder="1" applyAlignment="1">
      <alignment/>
    </xf>
    <xf numFmtId="0" fontId="4" fillId="0" borderId="13" xfId="0" applyFont="1" applyFill="1" applyBorder="1" applyAlignment="1">
      <alignment horizontal="center"/>
    </xf>
    <xf numFmtId="0" fontId="4" fillId="0" borderId="17" xfId="0" applyFont="1" applyFill="1" applyBorder="1" applyAlignment="1">
      <alignment/>
    </xf>
    <xf numFmtId="0" fontId="4" fillId="0" borderId="18" xfId="0" applyFont="1" applyFill="1" applyBorder="1" applyAlignment="1">
      <alignment horizont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Alignment="1">
      <alignment/>
    </xf>
    <xf numFmtId="0" fontId="2" fillId="0" borderId="0" xfId="0" applyFont="1" applyFill="1" applyAlignment="1">
      <alignment/>
    </xf>
    <xf numFmtId="0" fontId="4" fillId="0" borderId="0" xfId="0" applyFont="1" applyFill="1" applyBorder="1" applyAlignment="1">
      <alignment/>
    </xf>
    <xf numFmtId="0" fontId="16" fillId="0" borderId="0" xfId="0" applyFont="1" applyAlignment="1">
      <alignment/>
    </xf>
    <xf numFmtId="0" fontId="15" fillId="0" borderId="0" xfId="0" applyFont="1" applyFill="1" applyAlignment="1">
      <alignment/>
    </xf>
    <xf numFmtId="0" fontId="12" fillId="0" borderId="0" xfId="0" applyFont="1" applyFill="1" applyAlignment="1">
      <alignment/>
    </xf>
    <xf numFmtId="0" fontId="12" fillId="0" borderId="0" xfId="0" applyFont="1" applyAlignment="1">
      <alignment/>
    </xf>
    <xf numFmtId="0" fontId="17" fillId="0" borderId="0" xfId="0" applyFont="1" applyFill="1" applyAlignment="1">
      <alignment/>
    </xf>
    <xf numFmtId="0" fontId="12" fillId="0" borderId="0" xfId="0" applyFont="1" applyFill="1" applyAlignment="1">
      <alignment/>
    </xf>
    <xf numFmtId="0" fontId="5" fillId="0" borderId="0" xfId="0" applyFont="1" applyBorder="1" applyAlignment="1">
      <alignment/>
    </xf>
    <xf numFmtId="0" fontId="4" fillId="0" borderId="0" xfId="0" applyFont="1" applyBorder="1" applyAlignment="1">
      <alignment/>
    </xf>
    <xf numFmtId="0" fontId="4" fillId="0" borderId="20" xfId="0" applyFont="1" applyBorder="1" applyAlignment="1">
      <alignment/>
    </xf>
    <xf numFmtId="0" fontId="5" fillId="0" borderId="0" xfId="0" applyFont="1" applyAlignment="1">
      <alignment horizontal="center"/>
    </xf>
    <xf numFmtId="0" fontId="5" fillId="0" borderId="10" xfId="0" applyFont="1" applyBorder="1" applyAlignment="1">
      <alignment horizontal="left" wrapText="1"/>
    </xf>
    <xf numFmtId="5" fontId="5" fillId="0" borderId="0" xfId="0" applyNumberFormat="1" applyFont="1" applyAlignment="1">
      <alignment/>
    </xf>
    <xf numFmtId="0" fontId="4" fillId="0" borderId="11" xfId="0" applyFont="1" applyBorder="1" applyAlignment="1">
      <alignment horizontal="center"/>
    </xf>
    <xf numFmtId="0" fontId="5" fillId="0" borderId="11" xfId="0" applyFont="1" applyBorder="1" applyAlignment="1">
      <alignment horizontal="center"/>
    </xf>
    <xf numFmtId="3" fontId="4" fillId="0" borderId="0" xfId="0" applyNumberFormat="1" applyFont="1" applyAlignment="1">
      <alignment/>
    </xf>
    <xf numFmtId="3" fontId="4" fillId="0" borderId="0" xfId="0" applyNumberFormat="1" applyFont="1" applyBorder="1" applyAlignment="1">
      <alignment/>
    </xf>
    <xf numFmtId="3" fontId="4" fillId="0" borderId="20" xfId="0" applyNumberFormat="1" applyFont="1" applyBorder="1" applyAlignment="1">
      <alignment/>
    </xf>
    <xf numFmtId="3" fontId="4" fillId="0" borderId="0" xfId="0" applyNumberFormat="1" applyFont="1" applyFill="1" applyAlignment="1">
      <alignment/>
    </xf>
    <xf numFmtId="3" fontId="25" fillId="0" borderId="0" xfId="0" applyNumberFormat="1" applyFont="1" applyAlignment="1">
      <alignment/>
    </xf>
    <xf numFmtId="3" fontId="4" fillId="0" borderId="0" xfId="0" applyNumberFormat="1" applyFont="1" applyFill="1" applyBorder="1" applyAlignment="1">
      <alignment/>
    </xf>
    <xf numFmtId="3" fontId="65" fillId="0" borderId="0" xfId="0" applyNumberFormat="1" applyFont="1" applyFill="1" applyBorder="1" applyAlignment="1">
      <alignment/>
    </xf>
    <xf numFmtId="3" fontId="65" fillId="0" borderId="0" xfId="0" applyNumberFormat="1" applyFont="1" applyBorder="1" applyAlignment="1">
      <alignment/>
    </xf>
    <xf numFmtId="3" fontId="25" fillId="0" borderId="0" xfId="0" applyNumberFormat="1" applyFont="1" applyFill="1" applyAlignment="1">
      <alignment/>
    </xf>
    <xf numFmtId="3" fontId="4" fillId="0" borderId="20" xfId="0" applyNumberFormat="1" applyFont="1" applyFill="1" applyBorder="1" applyAlignment="1">
      <alignment/>
    </xf>
    <xf numFmtId="3" fontId="21" fillId="0" borderId="0" xfId="0" applyNumberFormat="1" applyFont="1" applyFill="1" applyAlignment="1">
      <alignment/>
    </xf>
    <xf numFmtId="3" fontId="26" fillId="0" borderId="0" xfId="0" applyNumberFormat="1" applyFont="1" applyFill="1" applyAlignment="1">
      <alignment/>
    </xf>
    <xf numFmtId="3" fontId="4" fillId="31" borderId="0" xfId="0" applyNumberFormat="1" applyFont="1" applyFill="1" applyAlignment="1">
      <alignment/>
    </xf>
    <xf numFmtId="0" fontId="4" fillId="32" borderId="13" xfId="0" applyFont="1" applyFill="1" applyBorder="1" applyAlignment="1">
      <alignment horizontal="center"/>
    </xf>
    <xf numFmtId="0" fontId="4" fillId="32" borderId="14" xfId="0" applyFont="1" applyFill="1" applyBorder="1" applyAlignment="1">
      <alignment horizontal="center"/>
    </xf>
    <xf numFmtId="0" fontId="4" fillId="32" borderId="0" xfId="0" applyFont="1" applyFill="1" applyAlignment="1">
      <alignment/>
    </xf>
    <xf numFmtId="164" fontId="4" fillId="32" borderId="0" xfId="0" applyNumberFormat="1" applyFont="1" applyFill="1" applyAlignment="1">
      <alignment/>
    </xf>
    <xf numFmtId="3" fontId="4" fillId="32" borderId="0" xfId="0" applyNumberFormat="1" applyFont="1" applyFill="1" applyAlignment="1">
      <alignment/>
    </xf>
    <xf numFmtId="3" fontId="25" fillId="32" borderId="0" xfId="0" applyNumberFormat="1" applyFont="1" applyFill="1" applyAlignment="1">
      <alignment/>
    </xf>
    <xf numFmtId="0" fontId="4" fillId="32" borderId="14" xfId="0" applyFont="1" applyFill="1" applyBorder="1" applyAlignment="1">
      <alignment/>
    </xf>
    <xf numFmtId="3" fontId="65" fillId="0" borderId="0" xfId="0" applyNumberFormat="1" applyFont="1" applyFill="1" applyAlignment="1">
      <alignment/>
    </xf>
    <xf numFmtId="0" fontId="4" fillId="31" borderId="0" xfId="0" applyFont="1" applyFill="1" applyAlignment="1">
      <alignment/>
    </xf>
    <xf numFmtId="0" fontId="0" fillId="0" borderId="0" xfId="0" applyFont="1" applyAlignment="1">
      <alignment/>
    </xf>
    <xf numFmtId="3" fontId="4" fillId="9" borderId="0" xfId="0" applyNumberFormat="1" applyFont="1" applyFill="1" applyBorder="1" applyAlignment="1">
      <alignment/>
    </xf>
    <xf numFmtId="0" fontId="4" fillId="9" borderId="0" xfId="0" applyFont="1" applyFill="1" applyBorder="1" applyAlignment="1">
      <alignment/>
    </xf>
    <xf numFmtId="3" fontId="65" fillId="9" borderId="0" xfId="0" applyNumberFormat="1" applyFont="1" applyFill="1" applyBorder="1" applyAlignment="1">
      <alignment/>
    </xf>
    <xf numFmtId="0" fontId="66" fillId="0" borderId="20" xfId="0" applyFont="1" applyFill="1" applyBorder="1" applyAlignment="1">
      <alignment horizontal="center"/>
    </xf>
    <xf numFmtId="0" fontId="65" fillId="0" borderId="0" xfId="0" applyFont="1" applyFill="1" applyAlignment="1">
      <alignment/>
    </xf>
    <xf numFmtId="164" fontId="65" fillId="0" borderId="0" xfId="0" applyNumberFormat="1" applyFont="1" applyFill="1" applyAlignment="1">
      <alignment/>
    </xf>
    <xf numFmtId="3" fontId="65" fillId="0" borderId="20" xfId="0" applyNumberFormat="1" applyFont="1" applyFill="1" applyBorder="1" applyAlignment="1">
      <alignment/>
    </xf>
    <xf numFmtId="164" fontId="4" fillId="0" borderId="0" xfId="0" applyNumberFormat="1" applyFont="1" applyFill="1" applyBorder="1" applyAlignment="1">
      <alignment/>
    </xf>
    <xf numFmtId="0" fontId="24" fillId="0" borderId="0" xfId="0" applyFont="1" applyFill="1" applyAlignment="1">
      <alignment/>
    </xf>
    <xf numFmtId="0" fontId="24" fillId="0" borderId="20" xfId="0" applyFont="1" applyFill="1" applyBorder="1" applyAlignment="1">
      <alignment/>
    </xf>
    <xf numFmtId="0" fontId="4" fillId="33" borderId="0" xfId="0" applyFont="1" applyFill="1" applyAlignment="1">
      <alignment/>
    </xf>
    <xf numFmtId="0" fontId="6" fillId="33" borderId="0" xfId="0" applyFont="1" applyFill="1" applyAlignment="1">
      <alignment horizontal="center"/>
    </xf>
    <xf numFmtId="164" fontId="4" fillId="33" borderId="0" xfId="0" applyNumberFormat="1" applyFont="1" applyFill="1" applyAlignment="1">
      <alignment horizontal="center"/>
    </xf>
    <xf numFmtId="5" fontId="4" fillId="33" borderId="0" xfId="0" applyNumberFormat="1" applyFont="1" applyFill="1" applyAlignment="1">
      <alignment/>
    </xf>
    <xf numFmtId="3" fontId="4" fillId="33" borderId="0" xfId="0" applyNumberFormat="1" applyFont="1" applyFill="1" applyAlignment="1">
      <alignment/>
    </xf>
    <xf numFmtId="3" fontId="4" fillId="33" borderId="0" xfId="0" applyNumberFormat="1" applyFont="1" applyFill="1" applyBorder="1" applyAlignment="1">
      <alignment/>
    </xf>
    <xf numFmtId="0" fontId="4" fillId="33" borderId="0" xfId="0" applyFont="1" applyFill="1" applyAlignment="1">
      <alignment horizontal="center"/>
    </xf>
    <xf numFmtId="0" fontId="4" fillId="33" borderId="0" xfId="0" applyFont="1" applyFill="1" applyAlignment="1" applyProtection="1">
      <alignment/>
      <protection locked="0"/>
    </xf>
    <xf numFmtId="0" fontId="4" fillId="33" borderId="13" xfId="0" applyFont="1" applyFill="1" applyBorder="1" applyAlignment="1">
      <alignment/>
    </xf>
    <xf numFmtId="3" fontId="4" fillId="33" borderId="21" xfId="62" applyNumberFormat="1" applyFont="1" applyFill="1" applyBorder="1" applyProtection="1">
      <alignment/>
      <protection locked="0"/>
    </xf>
    <xf numFmtId="3" fontId="4" fillId="33" borderId="22" xfId="62" applyNumberFormat="1" applyFont="1" applyFill="1" applyBorder="1" applyProtection="1">
      <alignment/>
      <protection locked="0"/>
    </xf>
    <xf numFmtId="0" fontId="4" fillId="33" borderId="19" xfId="0" applyFont="1" applyFill="1" applyBorder="1" applyAlignment="1">
      <alignment horizontal="center"/>
    </xf>
    <xf numFmtId="0" fontId="4" fillId="33" borderId="14" xfId="0" applyFont="1" applyFill="1" applyBorder="1" applyAlignment="1">
      <alignment/>
    </xf>
    <xf numFmtId="164" fontId="4" fillId="31" borderId="0" xfId="0" applyNumberFormat="1" applyFont="1" applyFill="1" applyAlignment="1">
      <alignment/>
    </xf>
    <xf numFmtId="0" fontId="4" fillId="31" borderId="15" xfId="0" applyFont="1" applyFill="1" applyBorder="1" applyAlignment="1">
      <alignment horizontal="center"/>
    </xf>
    <xf numFmtId="0" fontId="4" fillId="31" borderId="16" xfId="0" applyFont="1" applyFill="1" applyBorder="1" applyAlignment="1">
      <alignment horizontal="center"/>
    </xf>
    <xf numFmtId="3" fontId="21" fillId="31" borderId="0" xfId="0" applyNumberFormat="1" applyFont="1" applyFill="1" applyAlignment="1">
      <alignment/>
    </xf>
    <xf numFmtId="0" fontId="4" fillId="33" borderId="23" xfId="0" applyFont="1" applyFill="1" applyBorder="1" applyAlignment="1">
      <alignment/>
    </xf>
    <xf numFmtId="0" fontId="66" fillId="0" borderId="23" xfId="0" applyFont="1" applyFill="1" applyBorder="1" applyAlignment="1">
      <alignment horizontal="center"/>
    </xf>
    <xf numFmtId="0" fontId="4" fillId="0" borderId="24" xfId="0" applyFont="1" applyFill="1" applyBorder="1" applyAlignment="1">
      <alignment/>
    </xf>
    <xf numFmtId="0" fontId="4" fillId="0" borderId="25" xfId="0" applyFont="1" applyFill="1" applyBorder="1" applyAlignment="1">
      <alignment/>
    </xf>
    <xf numFmtId="0" fontId="4" fillId="0" borderId="23" xfId="0" applyFont="1" applyFill="1" applyBorder="1" applyAlignment="1">
      <alignment/>
    </xf>
    <xf numFmtId="0" fontId="4" fillId="0" borderId="25" xfId="0" applyFont="1" applyFill="1" applyBorder="1" applyAlignment="1">
      <alignment wrapText="1"/>
    </xf>
    <xf numFmtId="0" fontId="4" fillId="0" borderId="24" xfId="0" applyFont="1" applyFill="1" applyBorder="1" applyAlignment="1">
      <alignment horizontal="left"/>
    </xf>
    <xf numFmtId="0" fontId="4" fillId="0" borderId="26" xfId="0" applyFont="1" applyFill="1" applyBorder="1" applyAlignment="1">
      <alignment/>
    </xf>
    <xf numFmtId="0" fontId="66" fillId="0" borderId="25" xfId="0" applyFont="1" applyFill="1" applyBorder="1" applyAlignment="1">
      <alignment horizontal="center"/>
    </xf>
    <xf numFmtId="0" fontId="66" fillId="0" borderId="23" xfId="0" applyFont="1" applyBorder="1" applyAlignment="1">
      <alignment horizontal="center"/>
    </xf>
    <xf numFmtId="0" fontId="4" fillId="0" borderId="23" xfId="0" applyFont="1" applyFill="1" applyBorder="1" applyAlignment="1">
      <alignment wrapText="1"/>
    </xf>
    <xf numFmtId="0" fontId="4" fillId="0" borderId="26" xfId="0" applyFont="1" applyFill="1" applyBorder="1" applyAlignment="1">
      <alignment wrapText="1"/>
    </xf>
    <xf numFmtId="0" fontId="4" fillId="0" borderId="26" xfId="0" applyFont="1" applyFill="1" applyBorder="1" applyAlignment="1">
      <alignment vertical="top" wrapText="1"/>
    </xf>
    <xf numFmtId="0" fontId="4" fillId="0" borderId="23" xfId="0" applyFont="1" applyFill="1" applyBorder="1" applyAlignment="1">
      <alignment horizontal="left"/>
    </xf>
    <xf numFmtId="0" fontId="4" fillId="0" borderId="24" xfId="0" applyFont="1" applyFill="1" applyBorder="1" applyAlignment="1">
      <alignment wrapText="1"/>
    </xf>
    <xf numFmtId="0" fontId="4" fillId="0" borderId="24" xfId="0" applyFont="1" applyFill="1" applyBorder="1" applyAlignment="1">
      <alignment horizontal="left" vertical="center"/>
    </xf>
    <xf numFmtId="0" fontId="4" fillId="0" borderId="23" xfId="0" applyFont="1" applyFill="1" applyBorder="1" applyAlignment="1">
      <alignment horizontal="left" vertical="center"/>
    </xf>
    <xf numFmtId="0" fontId="65" fillId="0" borderId="24" xfId="0" applyFont="1" applyFill="1" applyBorder="1" applyAlignment="1">
      <alignment horizontal="left"/>
    </xf>
    <xf numFmtId="0" fontId="66" fillId="0" borderId="10" xfId="0" applyFont="1" applyBorder="1" applyAlignment="1">
      <alignment horizontal="center"/>
    </xf>
    <xf numFmtId="0" fontId="4" fillId="0" borderId="0" xfId="0" applyNumberFormat="1" applyFont="1" applyFill="1" applyAlignment="1">
      <alignment/>
    </xf>
    <xf numFmtId="0" fontId="4" fillId="0" borderId="0" xfId="0" applyNumberFormat="1" applyFont="1" applyAlignment="1">
      <alignment/>
    </xf>
    <xf numFmtId="0" fontId="4" fillId="0" borderId="27" xfId="0" applyNumberFormat="1" applyFont="1" applyBorder="1" applyAlignment="1">
      <alignment/>
    </xf>
    <xf numFmtId="0" fontId="4" fillId="0" borderId="0" xfId="0" applyNumberFormat="1" applyFont="1" applyBorder="1" applyAlignment="1">
      <alignment/>
    </xf>
    <xf numFmtId="0" fontId="0" fillId="0" borderId="0" xfId="0" applyFont="1" applyFill="1" applyBorder="1" applyAlignment="1">
      <alignment/>
    </xf>
    <xf numFmtId="0" fontId="4" fillId="34" borderId="24" xfId="0" applyFont="1" applyFill="1" applyBorder="1" applyAlignment="1">
      <alignment/>
    </xf>
    <xf numFmtId="0" fontId="4" fillId="31" borderId="23" xfId="0" applyFont="1" applyFill="1" applyBorder="1" applyAlignment="1">
      <alignment/>
    </xf>
    <xf numFmtId="0" fontId="4" fillId="35" borderId="24" xfId="0" applyFont="1" applyFill="1" applyBorder="1" applyAlignment="1">
      <alignment horizontal="left" vertical="center"/>
    </xf>
    <xf numFmtId="0" fontId="0" fillId="36" borderId="0" xfId="0" applyFill="1" applyAlignment="1">
      <alignment/>
    </xf>
    <xf numFmtId="0" fontId="4" fillId="11" borderId="0" xfId="0" applyFont="1" applyFill="1" applyBorder="1" applyAlignment="1">
      <alignment/>
    </xf>
    <xf numFmtId="0" fontId="65" fillId="11" borderId="24" xfId="0" applyFont="1" applyFill="1" applyBorder="1" applyAlignment="1">
      <alignment horizontal="left"/>
    </xf>
    <xf numFmtId="0" fontId="0" fillId="11" borderId="0" xfId="0" applyFill="1" applyAlignment="1">
      <alignment/>
    </xf>
    <xf numFmtId="0" fontId="0" fillId="11" borderId="0" xfId="0" applyFont="1" applyFill="1" applyAlignment="1">
      <alignment/>
    </xf>
    <xf numFmtId="0" fontId="0" fillId="0" borderId="0" xfId="0" applyAlignment="1" quotePrefix="1">
      <alignment/>
    </xf>
    <xf numFmtId="0" fontId="4" fillId="37" borderId="0" xfId="0" applyFont="1" applyFill="1" applyBorder="1" applyAlignment="1">
      <alignment/>
    </xf>
    <xf numFmtId="0" fontId="5" fillId="37" borderId="11" xfId="0" applyFont="1" applyFill="1" applyBorder="1" applyAlignment="1">
      <alignment horizontal="center"/>
    </xf>
    <xf numFmtId="3" fontId="4" fillId="37" borderId="0" xfId="0" applyNumberFormat="1" applyFont="1" applyFill="1" applyBorder="1" applyAlignment="1">
      <alignment/>
    </xf>
    <xf numFmtId="3" fontId="4" fillId="37" borderId="21" xfId="62" applyNumberFormat="1" applyFont="1" applyFill="1" applyBorder="1" applyProtection="1">
      <alignment/>
      <protection locked="0"/>
    </xf>
    <xf numFmtId="0" fontId="4" fillId="37" borderId="0" xfId="0" applyFont="1" applyFill="1" applyAlignment="1">
      <alignment/>
    </xf>
    <xf numFmtId="3" fontId="65" fillId="37" borderId="0" xfId="0" applyNumberFormat="1" applyFont="1" applyFill="1" applyBorder="1" applyAlignment="1">
      <alignment/>
    </xf>
    <xf numFmtId="164" fontId="4" fillId="37" borderId="0" xfId="0" applyNumberFormat="1" applyFont="1" applyFill="1" applyAlignment="1">
      <alignment/>
    </xf>
    <xf numFmtId="3" fontId="4" fillId="37" borderId="22" xfId="62" applyNumberFormat="1" applyFont="1" applyFill="1" applyBorder="1" applyProtection="1">
      <alignment/>
      <protection locked="0"/>
    </xf>
    <xf numFmtId="0" fontId="5" fillId="0" borderId="0" xfId="0" applyFont="1" applyBorder="1" applyAlignment="1">
      <alignment horizontal="center"/>
    </xf>
    <xf numFmtId="0" fontId="5" fillId="0" borderId="20" xfId="0" applyFont="1" applyBorder="1" applyAlignment="1">
      <alignment horizontal="center"/>
    </xf>
    <xf numFmtId="3" fontId="4" fillId="33" borderId="0" xfId="62" applyNumberFormat="1" applyFont="1" applyFill="1" applyBorder="1" applyProtection="1">
      <alignment/>
      <protection locked="0"/>
    </xf>
    <xf numFmtId="0" fontId="4" fillId="0" borderId="0" xfId="0" applyFont="1" applyFill="1" applyAlignment="1">
      <alignment horizontal="center"/>
    </xf>
    <xf numFmtId="0" fontId="4" fillId="0" borderId="0" xfId="0" applyFont="1" applyAlignment="1">
      <alignment horizontal="center"/>
    </xf>
    <xf numFmtId="3" fontId="4" fillId="0" borderId="0" xfId="0" applyNumberFormat="1" applyFont="1" applyBorder="1" applyAlignment="1">
      <alignment horizontal="center"/>
    </xf>
    <xf numFmtId="164" fontId="4" fillId="0" borderId="0" xfId="0" applyNumberFormat="1" applyFont="1" applyAlignment="1">
      <alignment horizontal="center"/>
    </xf>
    <xf numFmtId="3" fontId="4" fillId="0" borderId="0" xfId="0" applyNumberFormat="1" applyFont="1" applyFill="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wrapText="1"/>
    </xf>
    <xf numFmtId="3" fontId="4" fillId="33" borderId="0" xfId="0" applyNumberFormat="1" applyFont="1" applyFill="1" applyBorder="1" applyAlignment="1">
      <alignment horizontal="center"/>
    </xf>
    <xf numFmtId="0" fontId="4" fillId="0" borderId="28" xfId="0" applyFont="1" applyFill="1" applyBorder="1" applyAlignment="1">
      <alignment/>
    </xf>
    <xf numFmtId="0" fontId="5" fillId="0" borderId="28" xfId="0" applyFont="1" applyFill="1" applyBorder="1" applyAlignment="1">
      <alignment wrapText="1"/>
    </xf>
    <xf numFmtId="0" fontId="5" fillId="0" borderId="28" xfId="0" applyFont="1" applyFill="1" applyBorder="1" applyAlignment="1">
      <alignment horizontal="center"/>
    </xf>
    <xf numFmtId="3" fontId="4" fillId="0" borderId="28" xfId="0" applyNumberFormat="1" applyFont="1" applyFill="1" applyBorder="1" applyAlignment="1">
      <alignment/>
    </xf>
    <xf numFmtId="3" fontId="4" fillId="0" borderId="29" xfId="62" applyNumberFormat="1" applyFont="1" applyFill="1" applyBorder="1" applyProtection="1">
      <alignment/>
      <protection locked="0"/>
    </xf>
    <xf numFmtId="3" fontId="4" fillId="0" borderId="28" xfId="0" applyNumberFormat="1" applyFont="1" applyFill="1" applyBorder="1" applyAlignment="1">
      <alignment horizontal="center"/>
    </xf>
    <xf numFmtId="0" fontId="4" fillId="0" borderId="28" xfId="0" applyFont="1" applyFill="1" applyBorder="1" applyAlignment="1">
      <alignment horizontal="center"/>
    </xf>
    <xf numFmtId="3" fontId="4" fillId="0" borderId="28" xfId="0" applyNumberFormat="1" applyFont="1" applyFill="1" applyBorder="1" applyAlignment="1">
      <alignment horizontal="left"/>
    </xf>
    <xf numFmtId="0" fontId="5" fillId="0" borderId="0" xfId="0" applyFont="1" applyAlignment="1">
      <alignment/>
    </xf>
    <xf numFmtId="0" fontId="4" fillId="0" borderId="30" xfId="0" applyFont="1" applyBorder="1" applyAlignment="1">
      <alignment/>
    </xf>
    <xf numFmtId="0" fontId="4" fillId="37" borderId="30" xfId="0" applyFont="1" applyFill="1" applyBorder="1" applyAlignment="1">
      <alignment/>
    </xf>
    <xf numFmtId="0" fontId="4" fillId="0" borderId="31" xfId="0" applyFont="1" applyBorder="1" applyAlignment="1">
      <alignment/>
    </xf>
    <xf numFmtId="0" fontId="67" fillId="0" borderId="0" xfId="0" applyFont="1" applyAlignment="1">
      <alignment horizontal="center"/>
    </xf>
    <xf numFmtId="0" fontId="4" fillId="0" borderId="23" xfId="0" applyFont="1" applyBorder="1" applyAlignment="1">
      <alignment/>
    </xf>
    <xf numFmtId="0" fontId="28" fillId="0" borderId="0" xfId="0" applyFont="1" applyAlignment="1">
      <alignment/>
    </xf>
    <xf numFmtId="0" fontId="28" fillId="0" borderId="28" xfId="0" applyFont="1" applyFill="1" applyBorder="1" applyAlignment="1">
      <alignment/>
    </xf>
    <xf numFmtId="0" fontId="29" fillId="0" borderId="30" xfId="0" applyFont="1" applyBorder="1" applyAlignment="1">
      <alignment horizontal="center"/>
    </xf>
    <xf numFmtId="0" fontId="29" fillId="0" borderId="0" xfId="0" applyFont="1" applyBorder="1" applyAlignment="1">
      <alignment horizontal="center"/>
    </xf>
    <xf numFmtId="3" fontId="4" fillId="33" borderId="32" xfId="62" applyNumberFormat="1" applyFont="1" applyFill="1" applyBorder="1" applyProtection="1">
      <alignment/>
      <protection locked="0"/>
    </xf>
    <xf numFmtId="3" fontId="4" fillId="33" borderId="33" xfId="62" applyNumberFormat="1" applyFont="1" applyFill="1" applyBorder="1" applyAlignment="1" applyProtection="1">
      <alignment horizontal="center"/>
      <protection locked="0"/>
    </xf>
    <xf numFmtId="0" fontId="4" fillId="0" borderId="34" xfId="0" applyFont="1" applyFill="1" applyBorder="1" applyAlignment="1">
      <alignment horizontal="center"/>
    </xf>
    <xf numFmtId="0" fontId="4" fillId="0" borderId="35" xfId="0" applyFont="1" applyFill="1" applyBorder="1" applyAlignment="1">
      <alignment horizontal="center"/>
    </xf>
    <xf numFmtId="0" fontId="4" fillId="0" borderId="36" xfId="0" applyFont="1" applyFill="1" applyBorder="1" applyAlignment="1">
      <alignment horizontal="center"/>
    </xf>
    <xf numFmtId="0" fontId="29" fillId="0" borderId="37" xfId="0" applyFont="1" applyBorder="1" applyAlignment="1">
      <alignment horizontal="center"/>
    </xf>
    <xf numFmtId="0" fontId="29" fillId="0" borderId="28" xfId="0" applyFont="1" applyBorder="1" applyAlignment="1">
      <alignment horizontal="center"/>
    </xf>
    <xf numFmtId="0" fontId="4" fillId="0" borderId="28" xfId="0" applyFont="1" applyBorder="1" applyAlignment="1">
      <alignment horizontal="center"/>
    </xf>
    <xf numFmtId="0" fontId="5" fillId="0" borderId="28" xfId="0" applyFont="1" applyBorder="1" applyAlignment="1">
      <alignment horizontal="center" wrapText="1"/>
    </xf>
    <xf numFmtId="0" fontId="5" fillId="0" borderId="28" xfId="0" applyFont="1" applyBorder="1" applyAlignment="1">
      <alignment horizontal="center"/>
    </xf>
    <xf numFmtId="3" fontId="4" fillId="33" borderId="28" xfId="0" applyNumberFormat="1" applyFont="1" applyFill="1" applyBorder="1" applyAlignment="1">
      <alignment horizontal="center"/>
    </xf>
    <xf numFmtId="3" fontId="4" fillId="33" borderId="29" xfId="62" applyNumberFormat="1" applyFont="1" applyFill="1" applyBorder="1" applyAlignment="1" applyProtection="1">
      <alignment horizontal="center"/>
      <protection locked="0"/>
    </xf>
    <xf numFmtId="3" fontId="4" fillId="0" borderId="28" xfId="0" applyNumberFormat="1" applyFont="1" applyBorder="1" applyAlignment="1">
      <alignment horizontal="center"/>
    </xf>
    <xf numFmtId="0" fontId="4" fillId="38" borderId="38" xfId="0" applyFont="1" applyFill="1" applyBorder="1" applyAlignment="1">
      <alignment/>
    </xf>
    <xf numFmtId="0" fontId="4" fillId="38" borderId="39" xfId="0" applyFont="1" applyFill="1" applyBorder="1" applyAlignment="1">
      <alignment/>
    </xf>
    <xf numFmtId="0" fontId="4" fillId="38" borderId="40" xfId="0" applyFont="1" applyFill="1" applyBorder="1" applyAlignment="1">
      <alignment/>
    </xf>
    <xf numFmtId="0" fontId="4" fillId="38" borderId="41" xfId="0" applyFont="1" applyFill="1" applyBorder="1" applyAlignment="1">
      <alignment/>
    </xf>
    <xf numFmtId="164" fontId="4" fillId="38" borderId="42" xfId="0" applyNumberFormat="1" applyFont="1" applyFill="1" applyBorder="1" applyAlignment="1">
      <alignment/>
    </xf>
    <xf numFmtId="3" fontId="4" fillId="38" borderId="38" xfId="0" applyNumberFormat="1" applyFont="1" applyFill="1" applyBorder="1" applyAlignment="1">
      <alignment/>
    </xf>
    <xf numFmtId="3" fontId="4" fillId="38" borderId="43" xfId="0" applyNumberFormat="1" applyFont="1" applyFill="1" applyBorder="1" applyAlignment="1">
      <alignment/>
    </xf>
    <xf numFmtId="3" fontId="4" fillId="38" borderId="44" xfId="0" applyNumberFormat="1" applyFont="1" applyFill="1" applyBorder="1" applyAlignment="1">
      <alignment/>
    </xf>
    <xf numFmtId="3" fontId="4" fillId="38" borderId="38" xfId="0" applyNumberFormat="1" applyFont="1" applyFill="1" applyBorder="1" applyAlignment="1">
      <alignment horizontal="center"/>
    </xf>
    <xf numFmtId="3" fontId="4" fillId="38" borderId="44" xfId="0" applyNumberFormat="1" applyFont="1" applyFill="1" applyBorder="1" applyAlignment="1">
      <alignment horizontal="center"/>
    </xf>
    <xf numFmtId="3" fontId="30" fillId="0" borderId="0" xfId="0" applyNumberFormat="1" applyFont="1" applyBorder="1" applyAlignment="1">
      <alignment horizontal="center"/>
    </xf>
    <xf numFmtId="3" fontId="30" fillId="0" borderId="0" xfId="0" applyNumberFormat="1" applyFont="1" applyFill="1" applyBorder="1" applyAlignment="1">
      <alignment/>
    </xf>
    <xf numFmtId="3" fontId="30" fillId="6" borderId="0" xfId="0" applyNumberFormat="1" applyFont="1" applyFill="1" applyBorder="1" applyAlignment="1">
      <alignment/>
    </xf>
    <xf numFmtId="3" fontId="30" fillId="37" borderId="0" xfId="0" applyNumberFormat="1" applyFont="1" applyFill="1" applyBorder="1" applyAlignment="1">
      <alignment/>
    </xf>
    <xf numFmtId="3" fontId="30" fillId="0" borderId="28" xfId="0" applyNumberFormat="1" applyFont="1" applyFill="1" applyBorder="1" applyAlignment="1">
      <alignment/>
    </xf>
    <xf numFmtId="0" fontId="4" fillId="34" borderId="28" xfId="0" applyFont="1" applyFill="1" applyBorder="1" applyAlignment="1">
      <alignment horizontal="center"/>
    </xf>
    <xf numFmtId="0" fontId="4" fillId="39" borderId="28" xfId="0" applyFont="1" applyFill="1" applyBorder="1" applyAlignment="1">
      <alignment horizontal="center"/>
    </xf>
    <xf numFmtId="0" fontId="4" fillId="39" borderId="28" xfId="0" applyFont="1" applyFill="1" applyBorder="1" applyAlignment="1">
      <alignment/>
    </xf>
    <xf numFmtId="0" fontId="4" fillId="39" borderId="28" xfId="0" applyFont="1" applyFill="1" applyBorder="1" applyAlignment="1">
      <alignment horizontal="left"/>
    </xf>
    <xf numFmtId="164" fontId="4" fillId="39" borderId="28" xfId="0" applyNumberFormat="1" applyFont="1" applyFill="1" applyBorder="1" applyAlignment="1">
      <alignment horizontal="left"/>
    </xf>
    <xf numFmtId="0" fontId="4" fillId="40" borderId="28" xfId="0" applyFont="1" applyFill="1" applyBorder="1" applyAlignment="1">
      <alignment horizontal="left"/>
    </xf>
    <xf numFmtId="3" fontId="4" fillId="41" borderId="0" xfId="0" applyNumberFormat="1" applyFont="1" applyFill="1" applyBorder="1" applyAlignment="1">
      <alignment/>
    </xf>
    <xf numFmtId="3" fontId="65" fillId="41" borderId="0" xfId="0" applyNumberFormat="1" applyFont="1" applyFill="1" applyBorder="1" applyAlignment="1">
      <alignment/>
    </xf>
    <xf numFmtId="0" fontId="4" fillId="41" borderId="0" xfId="0" applyFont="1" applyFill="1" applyAlignment="1">
      <alignment/>
    </xf>
    <xf numFmtId="0" fontId="4" fillId="41" borderId="0" xfId="0" applyFont="1" applyFill="1" applyBorder="1" applyAlignment="1">
      <alignment/>
    </xf>
    <xf numFmtId="3" fontId="24" fillId="41" borderId="0" xfId="0" applyNumberFormat="1" applyFont="1" applyFill="1" applyBorder="1" applyAlignment="1">
      <alignment/>
    </xf>
    <xf numFmtId="3" fontId="4" fillId="41" borderId="0" xfId="0" applyNumberFormat="1" applyFont="1" applyFill="1" applyAlignment="1">
      <alignment/>
    </xf>
    <xf numFmtId="0" fontId="4" fillId="31" borderId="26" xfId="0" applyFont="1" applyFill="1" applyBorder="1" applyAlignment="1">
      <alignment/>
    </xf>
    <xf numFmtId="0" fontId="4" fillId="31" borderId="24" xfId="0" applyFont="1" applyFill="1" applyBorder="1" applyAlignment="1">
      <alignment/>
    </xf>
    <xf numFmtId="0" fontId="4" fillId="31" borderId="0" xfId="0" applyFont="1" applyFill="1" applyBorder="1" applyAlignment="1">
      <alignment/>
    </xf>
    <xf numFmtId="0" fontId="4" fillId="31" borderId="25" xfId="0" applyFont="1" applyFill="1" applyBorder="1" applyAlignment="1">
      <alignment/>
    </xf>
    <xf numFmtId="0" fontId="4" fillId="31" borderId="25" xfId="0" applyFont="1" applyFill="1" applyBorder="1" applyAlignment="1">
      <alignment vertical="center"/>
    </xf>
    <xf numFmtId="0" fontId="4" fillId="31" borderId="23" xfId="0" applyFont="1" applyFill="1" applyBorder="1" applyAlignment="1">
      <alignment/>
    </xf>
    <xf numFmtId="0" fontId="4" fillId="31" borderId="24" xfId="0" applyFont="1" applyFill="1" applyBorder="1" applyAlignment="1">
      <alignment wrapText="1"/>
    </xf>
    <xf numFmtId="0" fontId="47" fillId="0" borderId="0" xfId="0" applyFont="1" applyAlignment="1">
      <alignment vertical="center"/>
    </xf>
    <xf numFmtId="0" fontId="48" fillId="0" borderId="0" xfId="0" applyFont="1" applyAlignment="1">
      <alignmen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te" xfId="63"/>
    <cellStyle name="Output" xfId="64"/>
    <cellStyle name="Output 2"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
          <c:y val="0.004"/>
          <c:w val="0.9105"/>
          <c:h val="0.903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Schedule!$AG$62:$BT$62</c:f>
              <c:numCache>
                <c:ptCount val="40"/>
                <c:pt idx="0">
                  <c:v>3108000</c:v>
                </c:pt>
                <c:pt idx="3">
                  <c:v>3584000</c:v>
                </c:pt>
                <c:pt idx="4">
                  <c:v>3936000</c:v>
                </c:pt>
                <c:pt idx="5">
                  <c:v>4048000</c:v>
                </c:pt>
                <c:pt idx="6">
                  <c:v>3995000</c:v>
                </c:pt>
                <c:pt idx="7">
                  <c:v>3609000</c:v>
                </c:pt>
                <c:pt idx="8">
                  <c:v>3641000</c:v>
                </c:pt>
                <c:pt idx="9">
                  <c:v>3598000</c:v>
                </c:pt>
                <c:pt idx="10">
                  <c:v>3165000</c:v>
                </c:pt>
                <c:pt idx="11">
                  <c:v>2915000</c:v>
                </c:pt>
                <c:pt idx="12">
                  <c:v>2765000</c:v>
                </c:pt>
                <c:pt idx="13">
                  <c:v>2715000</c:v>
                </c:pt>
                <c:pt idx="14">
                  <c:v>2650000</c:v>
                </c:pt>
                <c:pt idx="15">
                  <c:v>2800000</c:v>
                </c:pt>
                <c:pt idx="16">
                  <c:v>3075000</c:v>
                </c:pt>
                <c:pt idx="17">
                  <c:v>2685000</c:v>
                </c:pt>
                <c:pt idx="18">
                  <c:v>2590000</c:v>
                </c:pt>
                <c:pt idx="19">
                  <c:v>2375000</c:v>
                </c:pt>
                <c:pt idx="20">
                  <c:v>2280000</c:v>
                </c:pt>
                <c:pt idx="21">
                  <c:v>1965000</c:v>
                </c:pt>
                <c:pt idx="22">
                  <c:v>1755000</c:v>
                </c:pt>
                <c:pt idx="23">
                  <c:v>1655000</c:v>
                </c:pt>
                <c:pt idx="24">
                  <c:v>1615000</c:v>
                </c:pt>
                <c:pt idx="25">
                  <c:v>1615000</c:v>
                </c:pt>
                <c:pt idx="26">
                  <c:v>1505000</c:v>
                </c:pt>
                <c:pt idx="27">
                  <c:v>1355000</c:v>
                </c:pt>
                <c:pt idx="28">
                  <c:v>1295000</c:v>
                </c:pt>
                <c:pt idx="29">
                  <c:v>1255000</c:v>
                </c:pt>
                <c:pt idx="30">
                  <c:v>1255000</c:v>
                </c:pt>
                <c:pt idx="31">
                  <c:v>1255000</c:v>
                </c:pt>
                <c:pt idx="32">
                  <c:v>1255000</c:v>
                </c:pt>
                <c:pt idx="33">
                  <c:v>1255000</c:v>
                </c:pt>
                <c:pt idx="39">
                  <c:v>0</c:v>
                </c:pt>
              </c:numCache>
            </c:numRef>
          </c:val>
        </c:ser>
        <c:overlap val="100"/>
        <c:axId val="63947559"/>
        <c:axId val="38657120"/>
      </c:barChart>
      <c:catAx>
        <c:axId val="63947559"/>
        <c:scaling>
          <c:orientation val="minMax"/>
        </c:scaling>
        <c:axPos val="b"/>
        <c:title>
          <c:tx>
            <c:rich>
              <a:bodyPr vert="horz" rot="0" anchor="ctr"/>
              <a:lstStyle/>
              <a:p>
                <a:pPr algn="ctr">
                  <a:defRPr/>
                </a:pPr>
                <a:r>
                  <a:rPr lang="en-US" cap="none" sz="1200" b="1" i="0" u="none" baseline="0">
                    <a:solidFill>
                      <a:srgbClr val="000000"/>
                    </a:solidFill>
                  </a:rPr>
                  <a:t>Year</a:t>
                </a:r>
              </a:p>
            </c:rich>
          </c:tx>
          <c:layout>
            <c:manualLayout>
              <c:xMode val="factor"/>
              <c:yMode val="factor"/>
              <c:x val="-0.003"/>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DD0806"/>
                </a:solidFill>
              </a:defRPr>
            </a:pPr>
          </a:p>
        </c:txPr>
        <c:crossAx val="38657120"/>
        <c:crosses val="autoZero"/>
        <c:auto val="1"/>
        <c:lblOffset val="100"/>
        <c:tickLblSkip val="5"/>
        <c:noMultiLvlLbl val="0"/>
      </c:catAx>
      <c:valAx>
        <c:axId val="38657120"/>
        <c:scaling>
          <c:orientation val="minMax"/>
          <c:max val="4500000"/>
          <c:min val="1000000"/>
        </c:scaling>
        <c:axPos val="l"/>
        <c:title>
          <c:tx>
            <c:rich>
              <a:bodyPr vert="horz" rot="-5400000" anchor="ctr"/>
              <a:lstStyle/>
              <a:p>
                <a:pPr algn="ctr">
                  <a:defRPr/>
                </a:pPr>
                <a:r>
                  <a:rPr lang="en-US" cap="none" sz="1200" b="1" i="0" u="none" baseline="0">
                    <a:solidFill>
                      <a:srgbClr val="000000"/>
                    </a:solidFill>
                  </a:rPr>
                  <a:t>Dollars</a:t>
                </a:r>
              </a:p>
            </c:rich>
          </c:tx>
          <c:layout>
            <c:manualLayout>
              <c:xMode val="factor"/>
              <c:yMode val="factor"/>
              <c:x val="-0.01075"/>
              <c:y val="-0.0002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DD0806"/>
                </a:solidFill>
              </a:defRPr>
            </a:pPr>
          </a:p>
        </c:txPr>
        <c:crossAx val="63947559"/>
        <c:crossesAt val="1"/>
        <c:crossBetween val="between"/>
        <c:dispUnits/>
        <c:majorUnit val="500000"/>
      </c:valAx>
      <c:spPr>
        <a:solidFill>
          <a:srgbClr val="FFFFFF"/>
        </a:solidFill>
        <a:ln w="254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DD0806"/>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0.396</cdr:x>
      <cdr:y>0.0155</cdr:y>
    </cdr:from>
    <cdr:to>
      <cdr:x>0.5635</cdr:x>
      <cdr:y>0.14375</cdr:y>
    </cdr:to>
    <cdr:sp>
      <cdr:nvSpPr>
        <cdr:cNvPr id="1" name="TextBox 1"/>
        <cdr:cNvSpPr txBox="1">
          <a:spLocks noChangeArrowheads="1"/>
        </cdr:cNvSpPr>
      </cdr:nvSpPr>
      <cdr:spPr>
        <a:xfrm>
          <a:off x="5705475" y="123825"/>
          <a:ext cx="2409825" cy="1057275"/>
        </a:xfrm>
        <a:prstGeom prst="rect">
          <a:avLst/>
        </a:prstGeom>
        <a:noFill/>
        <a:ln w="9525" cmpd="sng">
          <a:noFill/>
        </a:ln>
      </cdr:spPr>
      <cdr:txBody>
        <a:bodyPr vertOverflow="clip" wrap="square"/>
        <a:p>
          <a:pPr algn="l">
            <a:defRPr/>
          </a:pPr>
          <a:r>
            <a:rPr lang="en-US" cap="none" sz="2800" b="0" i="0" u="none" baseline="0">
              <a:solidFill>
                <a:srgbClr val="000000"/>
              </a:solidFill>
              <a:latin typeface="Calibri"/>
              <a:ea typeface="Calibri"/>
              <a:cs typeface="Calibri"/>
            </a:rPr>
            <a:t>Costs by Year
</a:t>
          </a:r>
          <a:r>
            <a:rPr lang="en-US" cap="none" sz="2800" b="0" i="0" u="none" baseline="0">
              <a:solidFill>
                <a:srgbClr val="000000"/>
              </a:solidFill>
              <a:latin typeface="Calibri"/>
              <a:ea typeface="Calibri"/>
              <a:cs typeface="Calibri"/>
            </a:rPr>
            <a:t>Starting in 2015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3</xdr:row>
      <xdr:rowOff>28575</xdr:rowOff>
    </xdr:from>
    <xdr:to>
      <xdr:col>29</xdr:col>
      <xdr:colOff>180975</xdr:colOff>
      <xdr:row>54</xdr:row>
      <xdr:rowOff>47625</xdr:rowOff>
    </xdr:to>
    <xdr:graphicFrame>
      <xdr:nvGraphicFramePr>
        <xdr:cNvPr id="1" name="Chart 1"/>
        <xdr:cNvGraphicFramePr/>
      </xdr:nvGraphicFramePr>
      <xdr:xfrm>
        <a:off x="2619375" y="514350"/>
        <a:ext cx="14411325" cy="8277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B77"/>
  <sheetViews>
    <sheetView tabSelected="1" view="pageLayout" workbookViewId="0" topLeftCell="B1">
      <selection activeCell="B9" sqref="B9"/>
    </sheetView>
  </sheetViews>
  <sheetFormatPr defaultColWidth="8.7109375" defaultRowHeight="12.75"/>
  <cols>
    <col min="1" max="1" width="3.7109375" style="1" hidden="1" customWidth="1"/>
    <col min="2" max="2" width="101.421875" style="1" customWidth="1"/>
    <col min="3" max="3" width="10.7109375" style="1" hidden="1" customWidth="1"/>
    <col min="4" max="4" width="9.421875" style="1" hidden="1" customWidth="1"/>
    <col min="5" max="5" width="10.7109375" style="1" hidden="1" customWidth="1"/>
    <col min="6" max="6" width="13.7109375" style="1" hidden="1" customWidth="1"/>
    <col min="7" max="7" width="16.421875" style="1" hidden="1" customWidth="1"/>
    <col min="8" max="8" width="16.28125" style="1" hidden="1" customWidth="1"/>
    <col min="9" max="9" width="9.28125" style="1" hidden="1" customWidth="1"/>
    <col min="10" max="10" width="13.421875" style="3" hidden="1" customWidth="1"/>
    <col min="11" max="11" width="11.28125" style="1" hidden="1" customWidth="1"/>
    <col min="12" max="13" width="9.28125" style="4" hidden="1" customWidth="1"/>
    <col min="14" max="19" width="9.7109375" style="4" hidden="1" customWidth="1"/>
    <col min="20" max="20" width="10.7109375" style="4" hidden="1" customWidth="1"/>
    <col min="21" max="22" width="9.7109375" style="4" hidden="1" customWidth="1"/>
    <col min="23" max="24" width="9.28125" style="4" hidden="1" customWidth="1"/>
    <col min="25" max="26" width="11.28125" style="4" hidden="1" customWidth="1"/>
    <col min="27" max="27" width="16.421875" style="4" hidden="1" customWidth="1"/>
    <col min="28" max="28" width="12.57421875" style="1" hidden="1" customWidth="1"/>
    <col min="29" max="29" width="10.7109375" style="1" hidden="1" customWidth="1"/>
    <col min="30" max="30" width="13.00390625" style="148" customWidth="1"/>
    <col min="31" max="31" width="10.28125" style="141" customWidth="1"/>
    <col min="32" max="32" width="13.28125" style="173" customWidth="1"/>
    <col min="33" max="36" width="10.00390625" style="1" customWidth="1"/>
    <col min="37" max="37" width="10.421875" style="1" customWidth="1"/>
    <col min="38" max="39" width="11.28125" style="1" customWidth="1"/>
    <col min="40" max="40" width="10.28125" style="1" customWidth="1"/>
    <col min="41" max="41" width="10.00390625" style="1" customWidth="1"/>
    <col min="42" max="44" width="10.421875" style="1" bestFit="1" customWidth="1"/>
    <col min="45" max="46" width="10.28125" style="1" bestFit="1" customWidth="1"/>
    <col min="47" max="47" width="10.421875" style="1" bestFit="1" customWidth="1"/>
    <col min="48" max="49" width="10.28125" style="1" bestFit="1" customWidth="1"/>
    <col min="50" max="50" width="10.421875" style="1" bestFit="1" customWidth="1"/>
    <col min="51" max="51" width="10.28125" style="133" bestFit="1" customWidth="1"/>
    <col min="52" max="52" width="10.28125" style="1" bestFit="1" customWidth="1"/>
    <col min="53" max="53" width="10.7109375" style="1" customWidth="1"/>
    <col min="54" max="54" width="10.28125" style="1" bestFit="1" customWidth="1"/>
    <col min="55" max="55" width="11.7109375" style="1" customWidth="1"/>
    <col min="56" max="56" width="11.8515625" style="1" customWidth="1"/>
    <col min="57" max="57" width="12.28125" style="1" customWidth="1"/>
    <col min="58" max="58" width="10.28125" style="1" bestFit="1" customWidth="1"/>
    <col min="59" max="61" width="10.421875" style="1" bestFit="1" customWidth="1"/>
    <col min="62" max="63" width="10.28125" style="1" bestFit="1" customWidth="1"/>
    <col min="64" max="64" width="10.28125" style="1" customWidth="1"/>
    <col min="65" max="65" width="10.421875" style="1" customWidth="1"/>
    <col min="66" max="66" width="10.28125" style="133" bestFit="1" customWidth="1"/>
    <col min="67" max="72" width="10.28125" style="1" bestFit="1" customWidth="1"/>
    <col min="73" max="73" width="10.421875" style="1" bestFit="1" customWidth="1"/>
    <col min="74" max="74" width="10.140625" style="1" bestFit="1" customWidth="1"/>
    <col min="75" max="16384" width="8.7109375" style="1" customWidth="1"/>
  </cols>
  <sheetData>
    <row r="1" spans="2:72" ht="15">
      <c r="B1" s="156" t="s">
        <v>108</v>
      </c>
      <c r="AC1" s="162"/>
      <c r="AD1" s="163"/>
      <c r="AE1" s="164"/>
      <c r="AF1" s="171"/>
      <c r="AG1" s="157"/>
      <c r="AH1" s="157"/>
      <c r="AI1" s="157"/>
      <c r="AJ1" s="157"/>
      <c r="AK1" s="157"/>
      <c r="AL1" s="157"/>
      <c r="AM1" s="157"/>
      <c r="AN1" s="157"/>
      <c r="AO1" s="157"/>
      <c r="AP1" s="157"/>
      <c r="AQ1" s="31"/>
      <c r="AR1" s="157"/>
      <c r="AS1" s="157"/>
      <c r="AT1" s="157"/>
      <c r="AU1" s="157"/>
      <c r="AV1" s="157"/>
      <c r="AW1" s="157"/>
      <c r="AX1" s="157"/>
      <c r="AY1" s="158" t="s">
        <v>151</v>
      </c>
      <c r="AZ1" s="157"/>
      <c r="BA1" s="157"/>
      <c r="BB1" s="157"/>
      <c r="BC1" s="157"/>
      <c r="BD1" s="157"/>
      <c r="BE1" s="157"/>
      <c r="BF1" s="157"/>
      <c r="BG1" s="157"/>
      <c r="BH1" s="157"/>
      <c r="BI1" s="157"/>
      <c r="BJ1" s="157"/>
      <c r="BK1" s="157"/>
      <c r="BL1" s="157"/>
      <c r="BM1" s="157"/>
      <c r="BN1" s="158" t="s">
        <v>191</v>
      </c>
      <c r="BO1" s="157"/>
      <c r="BP1" s="157"/>
      <c r="BQ1" s="157"/>
      <c r="BR1" s="157"/>
      <c r="BS1" s="157"/>
      <c r="BT1" s="159"/>
    </row>
    <row r="2" spans="2:72" ht="15">
      <c r="B2" s="156" t="s">
        <v>102</v>
      </c>
      <c r="D2" s="2" t="s">
        <v>13</v>
      </c>
      <c r="E2" s="2"/>
      <c r="F2" s="2"/>
      <c r="G2" s="2"/>
      <c r="H2" s="2"/>
      <c r="I2" s="2"/>
      <c r="AE2" s="165"/>
      <c r="AF2" s="172"/>
      <c r="AG2" s="39"/>
      <c r="AH2" s="39"/>
      <c r="AI2" s="39"/>
      <c r="AJ2" s="39"/>
      <c r="AK2" s="39"/>
      <c r="AL2" s="39"/>
      <c r="AM2" s="39"/>
      <c r="AN2" s="39"/>
      <c r="AO2" s="39"/>
      <c r="AP2" s="39"/>
      <c r="AQ2" s="39"/>
      <c r="AR2" s="39"/>
      <c r="AS2" s="39"/>
      <c r="AT2" s="39"/>
      <c r="AU2" s="39"/>
      <c r="AV2" s="39"/>
      <c r="AW2" s="39"/>
      <c r="AX2" s="39"/>
      <c r="AY2" s="129"/>
      <c r="AZ2" s="39"/>
      <c r="BA2" s="39"/>
      <c r="BB2" s="39"/>
      <c r="BC2" s="39"/>
      <c r="BD2" s="39"/>
      <c r="BE2" s="39"/>
      <c r="BF2" s="39"/>
      <c r="BG2" s="39"/>
      <c r="BH2" s="39"/>
      <c r="BI2" s="39"/>
      <c r="BJ2" s="39"/>
      <c r="BK2" s="39"/>
      <c r="BL2" s="39"/>
      <c r="BM2" s="39"/>
      <c r="BN2" s="129"/>
      <c r="BO2" s="39"/>
      <c r="BP2" s="39"/>
      <c r="BQ2" s="39"/>
      <c r="BR2" s="39"/>
      <c r="BS2" s="39"/>
      <c r="BT2" s="40"/>
    </row>
    <row r="3" spans="2:72" ht="15">
      <c r="B3" s="160" t="s">
        <v>194</v>
      </c>
      <c r="D3" s="4">
        <v>75000</v>
      </c>
      <c r="E3" s="4">
        <v>150000</v>
      </c>
      <c r="F3" s="4">
        <v>350000</v>
      </c>
      <c r="G3" s="4">
        <v>150000</v>
      </c>
      <c r="H3" s="4">
        <v>75000</v>
      </c>
      <c r="AE3" s="145"/>
      <c r="AG3" s="38"/>
      <c r="AH3" s="38"/>
      <c r="AI3" s="38"/>
      <c r="AJ3" s="39"/>
      <c r="AK3" s="39"/>
      <c r="AL3" s="39"/>
      <c r="AM3" s="39"/>
      <c r="AN3" s="39"/>
      <c r="AO3" s="39"/>
      <c r="AP3" s="39"/>
      <c r="AQ3" s="39"/>
      <c r="AR3" s="39"/>
      <c r="AS3" s="39"/>
      <c r="AT3" s="39"/>
      <c r="AU3" s="39"/>
      <c r="AV3" s="39"/>
      <c r="AW3" s="39"/>
      <c r="AX3" s="39"/>
      <c r="AY3" s="129"/>
      <c r="AZ3" s="39"/>
      <c r="BA3" s="39"/>
      <c r="BB3" s="39"/>
      <c r="BC3" s="39"/>
      <c r="BD3" s="39"/>
      <c r="BE3" s="39"/>
      <c r="BF3" s="39"/>
      <c r="BG3" s="39"/>
      <c r="BH3" s="39"/>
      <c r="BI3" s="39"/>
      <c r="BJ3" s="39"/>
      <c r="BK3" s="39"/>
      <c r="BL3" s="39"/>
      <c r="BM3" s="39"/>
      <c r="BN3" s="129"/>
      <c r="BO3" s="39"/>
      <c r="BP3" s="39"/>
      <c r="BQ3" s="39"/>
      <c r="BR3" s="39"/>
      <c r="BS3" s="39"/>
      <c r="BT3" s="40"/>
    </row>
    <row r="4" spans="2:72" ht="30.75" customHeight="1">
      <c r="B4" s="41" t="s">
        <v>69</v>
      </c>
      <c r="C4" s="42" t="s">
        <v>110</v>
      </c>
      <c r="D4" s="5" t="s">
        <v>82</v>
      </c>
      <c r="E4" s="5"/>
      <c r="F4" s="5"/>
      <c r="G4" s="5"/>
      <c r="H4" s="5"/>
      <c r="I4" s="5"/>
      <c r="L4" s="4">
        <v>75000</v>
      </c>
      <c r="M4" s="4">
        <v>75000</v>
      </c>
      <c r="N4" s="4">
        <v>150000</v>
      </c>
      <c r="O4" s="4">
        <v>350000</v>
      </c>
      <c r="P4" s="4">
        <v>350000</v>
      </c>
      <c r="Q4" s="4">
        <v>350000</v>
      </c>
      <c r="R4" s="4">
        <v>350000</v>
      </c>
      <c r="S4" s="4">
        <v>350000</v>
      </c>
      <c r="T4" s="4">
        <v>350000</v>
      </c>
      <c r="U4" s="4">
        <v>150000</v>
      </c>
      <c r="V4" s="4">
        <v>150000</v>
      </c>
      <c r="W4" s="4">
        <v>75000</v>
      </c>
      <c r="X4" s="4">
        <v>75000</v>
      </c>
      <c r="AA4" s="43" t="s">
        <v>111</v>
      </c>
      <c r="AD4" s="149" t="s">
        <v>152</v>
      </c>
      <c r="AE4" s="146" t="s">
        <v>110</v>
      </c>
      <c r="AF4" s="174" t="s">
        <v>162</v>
      </c>
      <c r="AG4" s="137" t="s">
        <v>187</v>
      </c>
      <c r="AH4" s="137" t="s">
        <v>189</v>
      </c>
      <c r="AI4" s="137" t="s">
        <v>188</v>
      </c>
      <c r="AJ4" s="39"/>
      <c r="AK4" s="39"/>
      <c r="AL4" s="39"/>
      <c r="AM4" s="39"/>
      <c r="AN4" s="39"/>
      <c r="AO4" s="39"/>
      <c r="AP4" s="39"/>
      <c r="AQ4" s="39"/>
      <c r="AR4" s="39"/>
      <c r="AS4" s="39"/>
      <c r="AT4" s="39"/>
      <c r="AU4" s="39"/>
      <c r="AV4" s="39"/>
      <c r="AW4" s="39"/>
      <c r="AX4" s="39"/>
      <c r="AY4" s="129"/>
      <c r="AZ4" s="39"/>
      <c r="BA4" s="39"/>
      <c r="BB4" s="39"/>
      <c r="BC4" s="39"/>
      <c r="BD4" s="39"/>
      <c r="BE4" s="39"/>
      <c r="BF4" s="39"/>
      <c r="BG4" s="39"/>
      <c r="BH4" s="39"/>
      <c r="BI4" s="39"/>
      <c r="BJ4" s="39"/>
      <c r="BK4" s="39"/>
      <c r="BL4" s="39"/>
      <c r="BM4" s="39"/>
      <c r="BN4" s="129"/>
      <c r="BO4" s="39"/>
      <c r="BP4" s="39"/>
      <c r="BQ4" s="39"/>
      <c r="BR4" s="39"/>
      <c r="BS4" s="39"/>
      <c r="BT4" s="40"/>
    </row>
    <row r="5" spans="1:72" ht="12.75" customHeight="1" thickBot="1">
      <c r="A5" s="7"/>
      <c r="B5" s="199"/>
      <c r="C5" s="8"/>
      <c r="D5" s="7" t="s">
        <v>8</v>
      </c>
      <c r="E5" s="7" t="s">
        <v>45</v>
      </c>
      <c r="F5" s="7" t="s">
        <v>9</v>
      </c>
      <c r="G5" s="7" t="s">
        <v>10</v>
      </c>
      <c r="H5" s="7" t="s">
        <v>11</v>
      </c>
      <c r="I5" s="7" t="s">
        <v>42</v>
      </c>
      <c r="J5" s="9" t="s">
        <v>12</v>
      </c>
      <c r="K5" s="7"/>
      <c r="L5" s="11" t="s">
        <v>46</v>
      </c>
      <c r="M5" s="11" t="s">
        <v>47</v>
      </c>
      <c r="N5" s="11" t="s">
        <v>59</v>
      </c>
      <c r="O5" s="11" t="s">
        <v>48</v>
      </c>
      <c r="P5" s="11" t="s">
        <v>49</v>
      </c>
      <c r="Q5" s="11" t="s">
        <v>50</v>
      </c>
      <c r="R5" s="11" t="s">
        <v>51</v>
      </c>
      <c r="S5" s="11" t="s">
        <v>52</v>
      </c>
      <c r="T5" s="11" t="s">
        <v>53</v>
      </c>
      <c r="U5" s="11" t="s">
        <v>54</v>
      </c>
      <c r="V5" s="11" t="s">
        <v>55</v>
      </c>
      <c r="W5" s="11" t="s">
        <v>56</v>
      </c>
      <c r="X5" s="11" t="s">
        <v>57</v>
      </c>
      <c r="Y5" s="11" t="s">
        <v>58</v>
      </c>
      <c r="Z5" s="10"/>
      <c r="AA5" s="10" t="s">
        <v>112</v>
      </c>
      <c r="AB5" s="44">
        <v>2013</v>
      </c>
      <c r="AC5" s="45">
        <v>2014</v>
      </c>
      <c r="AD5" s="150"/>
      <c r="AE5" s="137"/>
      <c r="AF5" s="175"/>
      <c r="AG5" s="45">
        <f>AC5+1</f>
        <v>2015</v>
      </c>
      <c r="AH5" s="45">
        <v>2015</v>
      </c>
      <c r="AI5" s="45">
        <v>2015</v>
      </c>
      <c r="AJ5" s="45">
        <f>AG5+1</f>
        <v>2016</v>
      </c>
      <c r="AK5" s="45">
        <f aca="true" t="shared" si="0" ref="AK5:BT5">AJ5+1</f>
        <v>2017</v>
      </c>
      <c r="AL5" s="45">
        <f t="shared" si="0"/>
        <v>2018</v>
      </c>
      <c r="AM5" s="45">
        <f t="shared" si="0"/>
        <v>2019</v>
      </c>
      <c r="AN5" s="45">
        <f t="shared" si="0"/>
        <v>2020</v>
      </c>
      <c r="AO5" s="45">
        <f t="shared" si="0"/>
        <v>2021</v>
      </c>
      <c r="AP5" s="45">
        <f t="shared" si="0"/>
        <v>2022</v>
      </c>
      <c r="AQ5" s="45">
        <f t="shared" si="0"/>
        <v>2023</v>
      </c>
      <c r="AR5" s="45">
        <f t="shared" si="0"/>
        <v>2024</v>
      </c>
      <c r="AS5" s="45">
        <f t="shared" si="0"/>
        <v>2025</v>
      </c>
      <c r="AT5" s="45">
        <f t="shared" si="0"/>
        <v>2026</v>
      </c>
      <c r="AU5" s="45">
        <f t="shared" si="0"/>
        <v>2027</v>
      </c>
      <c r="AV5" s="45">
        <f t="shared" si="0"/>
        <v>2028</v>
      </c>
      <c r="AW5" s="45">
        <f t="shared" si="0"/>
        <v>2029</v>
      </c>
      <c r="AX5" s="45">
        <f t="shared" si="0"/>
        <v>2030</v>
      </c>
      <c r="AY5" s="130">
        <f t="shared" si="0"/>
        <v>2031</v>
      </c>
      <c r="AZ5" s="45">
        <f t="shared" si="0"/>
        <v>2032</v>
      </c>
      <c r="BA5" s="45">
        <f t="shared" si="0"/>
        <v>2033</v>
      </c>
      <c r="BB5" s="45">
        <f t="shared" si="0"/>
        <v>2034</v>
      </c>
      <c r="BC5" s="45">
        <f t="shared" si="0"/>
        <v>2035</v>
      </c>
      <c r="BD5" s="45">
        <f t="shared" si="0"/>
        <v>2036</v>
      </c>
      <c r="BE5" s="45">
        <f t="shared" si="0"/>
        <v>2037</v>
      </c>
      <c r="BF5" s="45">
        <f t="shared" si="0"/>
        <v>2038</v>
      </c>
      <c r="BG5" s="45">
        <f t="shared" si="0"/>
        <v>2039</v>
      </c>
      <c r="BH5" s="45">
        <f t="shared" si="0"/>
        <v>2040</v>
      </c>
      <c r="BI5" s="45">
        <f t="shared" si="0"/>
        <v>2041</v>
      </c>
      <c r="BJ5" s="45">
        <f t="shared" si="0"/>
        <v>2042</v>
      </c>
      <c r="BK5" s="45">
        <f t="shared" si="0"/>
        <v>2043</v>
      </c>
      <c r="BL5" s="45">
        <f t="shared" si="0"/>
        <v>2044</v>
      </c>
      <c r="BM5" s="45">
        <f t="shared" si="0"/>
        <v>2045</v>
      </c>
      <c r="BN5" s="130">
        <f t="shared" si="0"/>
        <v>2046</v>
      </c>
      <c r="BO5" s="137">
        <f t="shared" si="0"/>
        <v>2047</v>
      </c>
      <c r="BP5" s="137">
        <f t="shared" si="0"/>
        <v>2048</v>
      </c>
      <c r="BQ5" s="137">
        <f t="shared" si="0"/>
        <v>2049</v>
      </c>
      <c r="BR5" s="137">
        <f t="shared" si="0"/>
        <v>2050</v>
      </c>
      <c r="BS5" s="137">
        <f t="shared" si="0"/>
        <v>2051</v>
      </c>
      <c r="BT5" s="138">
        <f t="shared" si="0"/>
        <v>2052</v>
      </c>
    </row>
    <row r="6" spans="2:72" ht="15.75" thickTop="1">
      <c r="B6" s="114" t="s">
        <v>131</v>
      </c>
      <c r="AE6" s="145"/>
      <c r="BO6" s="39"/>
      <c r="BP6" s="39"/>
      <c r="BQ6" s="39"/>
      <c r="BR6" s="39"/>
      <c r="BS6" s="39"/>
      <c r="BT6" s="39"/>
    </row>
    <row r="7" spans="2:73" s="79" customFormat="1" ht="12.75" customHeight="1">
      <c r="B7" s="96" t="s">
        <v>93</v>
      </c>
      <c r="C7" s="80"/>
      <c r="J7" s="81"/>
      <c r="L7" s="82"/>
      <c r="M7" s="82"/>
      <c r="N7" s="82"/>
      <c r="O7" s="82"/>
      <c r="P7" s="82"/>
      <c r="Q7" s="82"/>
      <c r="R7" s="82"/>
      <c r="S7" s="82"/>
      <c r="T7" s="82"/>
      <c r="U7" s="82"/>
      <c r="V7" s="82"/>
      <c r="W7" s="82"/>
      <c r="X7" s="82"/>
      <c r="Y7" s="82"/>
      <c r="Z7" s="82"/>
      <c r="AA7" s="82"/>
      <c r="AB7" s="83">
        <v>560000</v>
      </c>
      <c r="AC7" s="83">
        <v>560000</v>
      </c>
      <c r="AD7" s="151"/>
      <c r="AE7" s="147"/>
      <c r="AF7" s="176"/>
      <c r="AG7" s="84">
        <v>601000</v>
      </c>
      <c r="AH7" s="84"/>
      <c r="AI7" s="84"/>
      <c r="AJ7" s="84">
        <v>601000</v>
      </c>
      <c r="AK7" s="84">
        <v>601000</v>
      </c>
      <c r="AL7" s="84">
        <v>601000</v>
      </c>
      <c r="AM7" s="84">
        <v>601000</v>
      </c>
      <c r="AN7" s="84">
        <v>601000</v>
      </c>
      <c r="AO7" s="84">
        <v>601000</v>
      </c>
      <c r="AP7" s="84">
        <v>601000</v>
      </c>
      <c r="AQ7" s="84">
        <v>601000</v>
      </c>
      <c r="AR7" s="84">
        <v>601000</v>
      </c>
      <c r="AS7" s="84">
        <v>601000</v>
      </c>
      <c r="AT7" s="84">
        <v>601000</v>
      </c>
      <c r="AU7" s="84">
        <v>601000</v>
      </c>
      <c r="AV7" s="84">
        <v>601000</v>
      </c>
      <c r="AW7" s="84">
        <v>601000</v>
      </c>
      <c r="AX7" s="84">
        <v>601000</v>
      </c>
      <c r="AY7" s="131">
        <v>601000</v>
      </c>
      <c r="AZ7" s="84">
        <v>601000</v>
      </c>
      <c r="BA7" s="84">
        <v>601000</v>
      </c>
      <c r="BB7" s="84">
        <v>601000</v>
      </c>
      <c r="BC7" s="84">
        <v>601000</v>
      </c>
      <c r="BD7" s="84">
        <v>601000</v>
      </c>
      <c r="BE7" s="84">
        <v>601000</v>
      </c>
      <c r="BF7" s="84">
        <v>601000</v>
      </c>
      <c r="BG7" s="84">
        <v>601000</v>
      </c>
      <c r="BH7" s="84">
        <v>601000</v>
      </c>
      <c r="BI7" s="84">
        <v>601000</v>
      </c>
      <c r="BJ7" s="84">
        <v>601000</v>
      </c>
      <c r="BK7" s="84">
        <v>601000</v>
      </c>
      <c r="BL7" s="84">
        <v>601000</v>
      </c>
      <c r="BM7" s="84">
        <v>601000</v>
      </c>
      <c r="BN7" s="131">
        <v>601000</v>
      </c>
      <c r="BO7" s="84"/>
      <c r="BP7" s="84"/>
      <c r="BQ7" s="84"/>
      <c r="BR7" s="84"/>
      <c r="BS7" s="84"/>
      <c r="BT7" s="84"/>
      <c r="BU7" s="83"/>
    </row>
    <row r="8" spans="2:73" s="79" customFormat="1" ht="12.75" customHeight="1">
      <c r="B8" s="96" t="s">
        <v>190</v>
      </c>
      <c r="C8" s="85"/>
      <c r="D8" s="86"/>
      <c r="F8" s="87"/>
      <c r="G8" s="87"/>
      <c r="J8" s="81"/>
      <c r="L8" s="82"/>
      <c r="M8" s="82"/>
      <c r="N8" s="82"/>
      <c r="O8" s="82"/>
      <c r="P8" s="82"/>
      <c r="Q8" s="82"/>
      <c r="R8" s="82"/>
      <c r="S8" s="82"/>
      <c r="T8" s="82"/>
      <c r="U8" s="82"/>
      <c r="V8" s="82"/>
      <c r="W8" s="82"/>
      <c r="X8" s="82"/>
      <c r="Y8" s="82"/>
      <c r="Z8" s="82"/>
      <c r="AA8" s="82"/>
      <c r="AB8" s="88">
        <v>337000</v>
      </c>
      <c r="AC8" s="89">
        <v>437000</v>
      </c>
      <c r="AD8" s="152"/>
      <c r="AE8" s="167"/>
      <c r="AF8" s="177"/>
      <c r="AG8" s="166">
        <f>387000+100000</f>
        <v>487000</v>
      </c>
      <c r="AH8" s="166"/>
      <c r="AI8" s="166"/>
      <c r="AJ8" s="88">
        <v>387000</v>
      </c>
      <c r="AK8" s="88">
        <v>387000</v>
      </c>
      <c r="AL8" s="88">
        <v>387000</v>
      </c>
      <c r="AM8" s="88">
        <v>387000</v>
      </c>
      <c r="AN8" s="88">
        <v>387000</v>
      </c>
      <c r="AO8" s="88">
        <v>387000</v>
      </c>
      <c r="AP8" s="88">
        <v>387000</v>
      </c>
      <c r="AQ8" s="88">
        <v>387000</v>
      </c>
      <c r="AR8" s="88">
        <v>387000</v>
      </c>
      <c r="AS8" s="88">
        <v>387000</v>
      </c>
      <c r="AT8" s="88">
        <v>387000</v>
      </c>
      <c r="AU8" s="88">
        <v>387000</v>
      </c>
      <c r="AV8" s="88">
        <v>387000</v>
      </c>
      <c r="AW8" s="88">
        <v>387000</v>
      </c>
      <c r="AX8" s="88">
        <v>387000</v>
      </c>
      <c r="AY8" s="132">
        <v>387000</v>
      </c>
      <c r="AZ8" s="88">
        <v>387000</v>
      </c>
      <c r="BA8" s="88">
        <v>387000</v>
      </c>
      <c r="BB8" s="88">
        <v>387000</v>
      </c>
      <c r="BC8" s="88">
        <v>387000</v>
      </c>
      <c r="BD8" s="88">
        <v>387000</v>
      </c>
      <c r="BE8" s="88">
        <v>387000</v>
      </c>
      <c r="BF8" s="88">
        <v>387000</v>
      </c>
      <c r="BG8" s="88">
        <v>387000</v>
      </c>
      <c r="BH8" s="88">
        <v>387000</v>
      </c>
      <c r="BI8" s="88">
        <v>387000</v>
      </c>
      <c r="BJ8" s="88">
        <v>387000</v>
      </c>
      <c r="BK8" s="88">
        <v>387000</v>
      </c>
      <c r="BL8" s="88">
        <v>387000</v>
      </c>
      <c r="BM8" s="88">
        <v>387000</v>
      </c>
      <c r="BN8" s="136">
        <v>387000</v>
      </c>
      <c r="BO8" s="139"/>
      <c r="BP8" s="139"/>
      <c r="BQ8" s="139"/>
      <c r="BR8" s="139"/>
      <c r="BS8" s="139"/>
      <c r="BT8" s="139"/>
      <c r="BU8" s="83"/>
    </row>
    <row r="9" spans="2:73" s="79" customFormat="1" ht="12.75" customHeight="1">
      <c r="B9" s="96" t="s">
        <v>63</v>
      </c>
      <c r="C9" s="90"/>
      <c r="D9" s="91"/>
      <c r="E9" s="87"/>
      <c r="F9" s="87"/>
      <c r="G9" s="87"/>
      <c r="H9" s="87"/>
      <c r="J9" s="81"/>
      <c r="L9" s="82"/>
      <c r="M9" s="82"/>
      <c r="N9" s="82"/>
      <c r="O9" s="82"/>
      <c r="P9" s="82"/>
      <c r="Q9" s="82"/>
      <c r="R9" s="82"/>
      <c r="S9" s="82"/>
      <c r="T9" s="82"/>
      <c r="U9" s="82"/>
      <c r="V9" s="82"/>
      <c r="W9" s="82"/>
      <c r="X9" s="82"/>
      <c r="Y9" s="82"/>
      <c r="Z9" s="82"/>
      <c r="AA9" s="82"/>
      <c r="AB9" s="83">
        <v>312000</v>
      </c>
      <c r="AC9" s="83">
        <v>267000</v>
      </c>
      <c r="AD9" s="151"/>
      <c r="AE9" s="147"/>
      <c r="AF9" s="176"/>
      <c r="AG9" s="84">
        <v>267000</v>
      </c>
      <c r="AH9" s="84"/>
      <c r="AI9" s="84"/>
      <c r="AJ9" s="84">
        <v>267000</v>
      </c>
      <c r="AK9" s="84">
        <v>267000</v>
      </c>
      <c r="AL9" s="84">
        <v>267000</v>
      </c>
      <c r="AM9" s="84">
        <v>267000</v>
      </c>
      <c r="AN9" s="84">
        <v>267000</v>
      </c>
      <c r="AO9" s="84">
        <v>267000</v>
      </c>
      <c r="AP9" s="84">
        <v>267000</v>
      </c>
      <c r="AQ9" s="84">
        <v>267000</v>
      </c>
      <c r="AR9" s="84">
        <v>267000</v>
      </c>
      <c r="AS9" s="84">
        <v>267000</v>
      </c>
      <c r="AT9" s="84">
        <v>267000</v>
      </c>
      <c r="AU9" s="84">
        <v>267000</v>
      </c>
      <c r="AV9" s="84">
        <v>267000</v>
      </c>
      <c r="AW9" s="84">
        <v>267000</v>
      </c>
      <c r="AX9" s="84">
        <v>267000</v>
      </c>
      <c r="AY9" s="131">
        <v>267000</v>
      </c>
      <c r="AZ9" s="84">
        <v>267000</v>
      </c>
      <c r="BA9" s="84">
        <v>267000</v>
      </c>
      <c r="BB9" s="84">
        <v>267000</v>
      </c>
      <c r="BC9" s="84">
        <v>267000</v>
      </c>
      <c r="BD9" s="84">
        <v>267000</v>
      </c>
      <c r="BE9" s="84">
        <v>267000</v>
      </c>
      <c r="BF9" s="84">
        <v>267000</v>
      </c>
      <c r="BG9" s="84">
        <v>267000</v>
      </c>
      <c r="BH9" s="84">
        <v>267000</v>
      </c>
      <c r="BI9" s="84">
        <v>267000</v>
      </c>
      <c r="BJ9" s="84">
        <v>267000</v>
      </c>
      <c r="BK9" s="84">
        <v>267000</v>
      </c>
      <c r="BL9" s="84">
        <v>267000</v>
      </c>
      <c r="BM9" s="84">
        <v>267000</v>
      </c>
      <c r="BN9" s="131">
        <v>267000</v>
      </c>
      <c r="BO9" s="84"/>
      <c r="BP9" s="84"/>
      <c r="BQ9" s="84"/>
      <c r="BR9" s="84"/>
      <c r="BS9" s="84"/>
      <c r="BT9" s="84"/>
      <c r="BU9" s="83"/>
    </row>
    <row r="10" spans="2:73" s="6" customFormat="1" ht="12.75" customHeight="1">
      <c r="B10" s="100"/>
      <c r="C10" s="27"/>
      <c r="D10" s="16"/>
      <c r="E10" s="13"/>
      <c r="F10" s="13"/>
      <c r="G10" s="13"/>
      <c r="H10" s="13"/>
      <c r="J10" s="14"/>
      <c r="L10" s="15"/>
      <c r="M10" s="15"/>
      <c r="N10" s="15"/>
      <c r="O10" s="15"/>
      <c r="P10" s="15"/>
      <c r="Q10" s="15"/>
      <c r="R10" s="15"/>
      <c r="S10" s="15"/>
      <c r="T10" s="15"/>
      <c r="U10" s="15"/>
      <c r="V10" s="15"/>
      <c r="W10" s="15"/>
      <c r="X10" s="15"/>
      <c r="Y10" s="15"/>
      <c r="Z10" s="15"/>
      <c r="AA10" s="15"/>
      <c r="AB10" s="49"/>
      <c r="AC10" s="49"/>
      <c r="AD10" s="151"/>
      <c r="AE10" s="144"/>
      <c r="AF10" s="153"/>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49"/>
    </row>
    <row r="11" spans="1:73" ht="12.75" customHeight="1">
      <c r="A11" s="6"/>
      <c r="B11" s="97" t="s">
        <v>123</v>
      </c>
      <c r="C11" s="27"/>
      <c r="D11" s="16"/>
      <c r="E11" s="13"/>
      <c r="F11" s="13"/>
      <c r="G11" s="13"/>
      <c r="H11" s="13"/>
      <c r="I11" s="6"/>
      <c r="J11" s="14"/>
      <c r="K11" s="6"/>
      <c r="L11" s="15"/>
      <c r="M11" s="15"/>
      <c r="N11" s="15"/>
      <c r="O11" s="15"/>
      <c r="P11" s="15"/>
      <c r="Q11" s="15"/>
      <c r="R11" s="15"/>
      <c r="S11" s="15"/>
      <c r="T11" s="15"/>
      <c r="U11" s="15"/>
      <c r="V11" s="15"/>
      <c r="W11" s="15"/>
      <c r="X11" s="15"/>
      <c r="Y11" s="15"/>
      <c r="AB11" s="46"/>
      <c r="AC11" s="46"/>
      <c r="AD11" s="151"/>
      <c r="AE11" s="142"/>
      <c r="AF11" s="178"/>
      <c r="AG11" s="47"/>
      <c r="AH11" s="47"/>
      <c r="AI11" s="47"/>
      <c r="AJ11" s="47"/>
      <c r="AK11" s="47"/>
      <c r="AL11" s="47"/>
      <c r="AM11" s="47"/>
      <c r="AN11" s="47"/>
      <c r="AO11" s="47"/>
      <c r="AP11" s="47"/>
      <c r="AQ11" s="47"/>
      <c r="AR11" s="47"/>
      <c r="AS11" s="47"/>
      <c r="AT11" s="47"/>
      <c r="AU11" s="47"/>
      <c r="AV11" s="47"/>
      <c r="AW11" s="47"/>
      <c r="AX11" s="47"/>
      <c r="AY11" s="131"/>
      <c r="AZ11" s="47"/>
      <c r="BA11" s="47"/>
      <c r="BB11" s="47"/>
      <c r="BC11" s="47"/>
      <c r="BD11" s="47"/>
      <c r="BE11" s="47"/>
      <c r="BF11" s="47"/>
      <c r="BG11" s="47"/>
      <c r="BH11" s="47"/>
      <c r="BI11" s="47"/>
      <c r="BJ11" s="47"/>
      <c r="BK11" s="47"/>
      <c r="BL11" s="47"/>
      <c r="BM11" s="47"/>
      <c r="BN11" s="131"/>
      <c r="BO11" s="47"/>
      <c r="BP11" s="47"/>
      <c r="BQ11" s="47"/>
      <c r="BR11" s="47"/>
      <c r="BS11" s="47"/>
      <c r="BT11" s="47"/>
      <c r="BU11" s="46"/>
    </row>
    <row r="12" spans="1:80" ht="12.75" customHeight="1">
      <c r="A12" s="6">
        <f>A29+1</f>
        <v>8</v>
      </c>
      <c r="B12" s="99" t="s">
        <v>73</v>
      </c>
      <c r="C12" s="26">
        <v>1</v>
      </c>
      <c r="D12" s="25"/>
      <c r="E12" s="26"/>
      <c r="F12" s="26"/>
      <c r="G12" s="26"/>
      <c r="H12" s="26"/>
      <c r="I12" s="6"/>
      <c r="J12" s="20"/>
      <c r="K12" s="6"/>
      <c r="L12" s="49"/>
      <c r="M12" s="49"/>
      <c r="N12" s="49"/>
      <c r="O12" s="49"/>
      <c r="P12" s="49"/>
      <c r="Q12" s="49"/>
      <c r="R12" s="49"/>
      <c r="S12" s="49"/>
      <c r="T12" s="49"/>
      <c r="U12" s="49"/>
      <c r="V12" s="49"/>
      <c r="W12" s="49"/>
      <c r="X12" s="49"/>
      <c r="Y12" s="49"/>
      <c r="Z12" s="46">
        <f>SUM(AB12:BS12)</f>
        <v>81001</v>
      </c>
      <c r="AA12" s="50" t="s">
        <v>65</v>
      </c>
      <c r="AB12" s="46">
        <v>25000</v>
      </c>
      <c r="AC12" s="46">
        <v>26000</v>
      </c>
      <c r="AD12" s="151" t="s">
        <v>155</v>
      </c>
      <c r="AE12" s="169">
        <v>1</v>
      </c>
      <c r="AF12" s="194" t="s">
        <v>173</v>
      </c>
      <c r="AG12" s="51">
        <v>30000</v>
      </c>
      <c r="AH12" s="51"/>
      <c r="AI12" s="51"/>
      <c r="AJ12" s="47"/>
      <c r="AK12" s="47"/>
      <c r="AL12" s="47"/>
      <c r="AM12" s="47"/>
      <c r="AN12" s="47"/>
      <c r="AO12" s="47"/>
      <c r="AP12" s="47"/>
      <c r="AQ12" s="47"/>
      <c r="AR12" s="47"/>
      <c r="AS12" s="47"/>
      <c r="AT12" s="47"/>
      <c r="AU12" s="47"/>
      <c r="AV12" s="47"/>
      <c r="AW12" s="47"/>
      <c r="AX12" s="47"/>
      <c r="AY12" s="131"/>
      <c r="AZ12" s="47"/>
      <c r="BA12" s="47"/>
      <c r="BB12" s="47"/>
      <c r="BC12" s="47"/>
      <c r="BD12" s="47"/>
      <c r="BE12" s="47"/>
      <c r="BF12" s="47"/>
      <c r="BG12" s="47"/>
      <c r="BH12" s="47"/>
      <c r="BI12" s="47"/>
      <c r="BJ12" s="47"/>
      <c r="BK12" s="47"/>
      <c r="BL12" s="47"/>
      <c r="BM12" s="47"/>
      <c r="BN12" s="131"/>
      <c r="BO12" s="47"/>
      <c r="BP12" s="47"/>
      <c r="BQ12" s="47"/>
      <c r="BR12" s="47"/>
      <c r="BS12" s="47"/>
      <c r="BT12" s="48"/>
      <c r="BU12" s="46"/>
      <c r="BV12" s="46"/>
      <c r="BW12" s="46"/>
      <c r="BX12" s="46"/>
      <c r="BY12" s="46"/>
      <c r="BZ12" s="46"/>
      <c r="CA12" s="46"/>
      <c r="CB12" s="46"/>
    </row>
    <row r="13" spans="1:80" ht="12.75" customHeight="1">
      <c r="A13" s="6" t="e">
        <f>A48+1</f>
        <v>#REF!</v>
      </c>
      <c r="B13" s="98" t="s">
        <v>43</v>
      </c>
      <c r="C13" s="19">
        <v>1</v>
      </c>
      <c r="D13" s="18"/>
      <c r="E13" s="19"/>
      <c r="F13" s="19"/>
      <c r="G13" s="19"/>
      <c r="H13" s="19"/>
      <c r="I13" s="6"/>
      <c r="J13" s="20">
        <v>50000</v>
      </c>
      <c r="K13" s="6"/>
      <c r="L13" s="49"/>
      <c r="M13" s="49"/>
      <c r="N13" s="49"/>
      <c r="O13" s="49"/>
      <c r="P13" s="49"/>
      <c r="Q13" s="49"/>
      <c r="R13" s="49"/>
      <c r="S13" s="49"/>
      <c r="T13" s="49"/>
      <c r="U13" s="49"/>
      <c r="V13" s="49"/>
      <c r="W13" s="49"/>
      <c r="X13" s="49"/>
      <c r="Y13" s="49"/>
      <c r="Z13" s="49">
        <f>SUM(AB13:BS13)</f>
        <v>167001</v>
      </c>
      <c r="AA13" s="54" t="s">
        <v>65</v>
      </c>
      <c r="AB13" s="49">
        <v>50000</v>
      </c>
      <c r="AC13" s="49">
        <v>57000</v>
      </c>
      <c r="AD13" s="151" t="s">
        <v>155</v>
      </c>
      <c r="AE13" s="168">
        <v>1</v>
      </c>
      <c r="AF13" s="194" t="s">
        <v>173</v>
      </c>
      <c r="AG13" s="51">
        <v>60000</v>
      </c>
      <c r="AH13" s="51"/>
      <c r="AI13" s="51"/>
      <c r="AJ13" s="51"/>
      <c r="AK13" s="51" t="s">
        <v>34</v>
      </c>
      <c r="AL13" s="51" t="s">
        <v>34</v>
      </c>
      <c r="AM13" s="51"/>
      <c r="AN13" s="51"/>
      <c r="AO13" s="51"/>
      <c r="AP13" s="51"/>
      <c r="AQ13" s="51"/>
      <c r="AR13" s="51"/>
      <c r="AS13" s="51"/>
      <c r="AT13" s="51"/>
      <c r="AU13" s="51"/>
      <c r="AV13" s="51"/>
      <c r="AW13" s="51"/>
      <c r="AX13" s="51"/>
      <c r="AY13" s="131"/>
      <c r="AZ13" s="51"/>
      <c r="BA13" s="51"/>
      <c r="BB13" s="51"/>
      <c r="BC13" s="51"/>
      <c r="BD13" s="51"/>
      <c r="BE13" s="51"/>
      <c r="BF13" s="51"/>
      <c r="BG13" s="51"/>
      <c r="BH13" s="51"/>
      <c r="BI13" s="51"/>
      <c r="BJ13" s="51"/>
      <c r="BK13" s="51"/>
      <c r="BL13" s="51"/>
      <c r="BM13" s="51"/>
      <c r="BN13" s="131"/>
      <c r="BO13" s="51"/>
      <c r="BP13" s="51"/>
      <c r="BQ13" s="51"/>
      <c r="BR13" s="51"/>
      <c r="BS13" s="51"/>
      <c r="BT13" s="55"/>
      <c r="BU13" s="46"/>
      <c r="BV13" s="49"/>
      <c r="BW13" s="49"/>
      <c r="BX13" s="49"/>
      <c r="BY13" s="49"/>
      <c r="BZ13" s="49"/>
      <c r="CA13" s="49"/>
      <c r="CB13" s="46"/>
    </row>
    <row r="14" spans="1:80" ht="12.75" customHeight="1">
      <c r="A14" s="6" t="e">
        <f>A38+1</f>
        <v>#REF!</v>
      </c>
      <c r="B14" s="100" t="s">
        <v>70</v>
      </c>
      <c r="C14" s="23">
        <v>2</v>
      </c>
      <c r="D14" s="21"/>
      <c r="E14" s="23"/>
      <c r="F14" s="23"/>
      <c r="G14" s="23"/>
      <c r="H14" s="23"/>
      <c r="I14" s="31"/>
      <c r="J14" s="20"/>
      <c r="K14" s="6"/>
      <c r="L14" s="49"/>
      <c r="M14" s="49"/>
      <c r="N14" s="49"/>
      <c r="O14" s="49"/>
      <c r="P14" s="49"/>
      <c r="Q14" s="49"/>
      <c r="R14" s="49"/>
      <c r="S14" s="49"/>
      <c r="T14" s="49"/>
      <c r="U14" s="49"/>
      <c r="V14" s="49"/>
      <c r="W14" s="49"/>
      <c r="X14" s="49"/>
      <c r="Y14" s="49"/>
      <c r="Z14" s="49"/>
      <c r="AA14" s="56" t="s">
        <v>80</v>
      </c>
      <c r="AB14" s="6"/>
      <c r="AC14" s="49">
        <v>50000</v>
      </c>
      <c r="AD14" s="151" t="s">
        <v>155</v>
      </c>
      <c r="AE14" s="28">
        <v>2</v>
      </c>
      <c r="AF14" s="194" t="s">
        <v>173</v>
      </c>
      <c r="AG14" s="51">
        <v>33000</v>
      </c>
      <c r="AH14" s="51"/>
      <c r="AI14" s="51"/>
      <c r="AL14" s="1" t="s">
        <v>34</v>
      </c>
      <c r="AT14" s="51"/>
      <c r="AU14" s="51"/>
      <c r="AV14" s="51"/>
      <c r="AW14" s="51"/>
      <c r="AX14" s="51"/>
      <c r="AY14" s="131"/>
      <c r="AZ14" s="51"/>
      <c r="BA14" s="51"/>
      <c r="BB14" s="51"/>
      <c r="BC14" s="51"/>
      <c r="BD14" s="51"/>
      <c r="BE14" s="51"/>
      <c r="BF14" s="51"/>
      <c r="BG14" s="51"/>
      <c r="BH14" s="51"/>
      <c r="BI14" s="51"/>
      <c r="BJ14" s="51"/>
      <c r="BK14" s="51"/>
      <c r="BL14" s="51"/>
      <c r="BM14" s="51"/>
      <c r="BN14" s="131"/>
      <c r="BO14" s="51"/>
      <c r="BP14" s="51"/>
      <c r="BQ14" s="51"/>
      <c r="BR14" s="51"/>
      <c r="BS14" s="51"/>
      <c r="BT14" s="55"/>
      <c r="BU14" s="46"/>
      <c r="BV14" s="49"/>
      <c r="BW14" s="49"/>
      <c r="BX14" s="49"/>
      <c r="BY14" s="49"/>
      <c r="BZ14" s="49"/>
      <c r="CA14" s="49"/>
      <c r="CB14" s="46"/>
    </row>
    <row r="15" spans="1:80" s="6" customFormat="1" ht="12.75" customHeight="1">
      <c r="A15" s="6" t="e">
        <f>A19+1</f>
        <v>#REF!</v>
      </c>
      <c r="B15" s="101" t="s">
        <v>117</v>
      </c>
      <c r="C15" s="26">
        <v>1</v>
      </c>
      <c r="D15" s="25"/>
      <c r="E15" s="26"/>
      <c r="F15" s="26"/>
      <c r="G15" s="26"/>
      <c r="H15" s="26">
        <v>1</v>
      </c>
      <c r="I15" s="6">
        <f>SUM(D15:H15)</f>
        <v>1</v>
      </c>
      <c r="J15" s="20">
        <f>$D$3*D15+$E$3*E15+$F$3*F15+$G$3*G15+$H$3*H15</f>
        <v>75000</v>
      </c>
      <c r="L15" s="49"/>
      <c r="M15" s="49"/>
      <c r="N15" s="49"/>
      <c r="O15" s="49"/>
      <c r="P15" s="49"/>
      <c r="Q15" s="49"/>
      <c r="R15" s="49"/>
      <c r="S15" s="49"/>
      <c r="T15" s="49"/>
      <c r="U15" s="49"/>
      <c r="V15" s="49"/>
      <c r="W15" s="49"/>
      <c r="X15" s="49">
        <v>75000</v>
      </c>
      <c r="Y15" s="49"/>
      <c r="Z15" s="49">
        <f>SUM(AB15:BS15)</f>
        <v>32501</v>
      </c>
      <c r="AA15" s="54" t="s">
        <v>64</v>
      </c>
      <c r="AB15" s="49">
        <v>7500</v>
      </c>
      <c r="AC15" s="49">
        <v>15000</v>
      </c>
      <c r="AD15" s="151" t="s">
        <v>155</v>
      </c>
      <c r="AE15" s="169">
        <v>1</v>
      </c>
      <c r="AF15" s="194" t="s">
        <v>173</v>
      </c>
      <c r="AG15" s="51">
        <v>10000</v>
      </c>
      <c r="AH15" s="51"/>
      <c r="AI15" s="51"/>
      <c r="AJ15" s="51"/>
      <c r="AK15" s="51"/>
      <c r="AL15" s="51"/>
      <c r="AM15" s="51"/>
      <c r="AN15" s="51"/>
      <c r="AO15" s="51"/>
      <c r="AP15" s="51"/>
      <c r="AQ15" s="51"/>
      <c r="AR15" s="51"/>
      <c r="AS15" s="51"/>
      <c r="AT15" s="51"/>
      <c r="AU15" s="51"/>
      <c r="AV15" s="51"/>
      <c r="AW15" s="51"/>
      <c r="AX15" s="51"/>
      <c r="AY15" s="131"/>
      <c r="AZ15" s="51"/>
      <c r="BA15" s="51"/>
      <c r="BB15" s="51"/>
      <c r="BC15" s="51"/>
      <c r="BD15" s="51"/>
      <c r="BE15" s="51"/>
      <c r="BF15" s="51"/>
      <c r="BG15" s="51"/>
      <c r="BH15" s="51"/>
      <c r="BI15" s="51"/>
      <c r="BJ15" s="51"/>
      <c r="BK15" s="51"/>
      <c r="BL15" s="51"/>
      <c r="BM15" s="51"/>
      <c r="BN15" s="131"/>
      <c r="BO15" s="51"/>
      <c r="BP15" s="51"/>
      <c r="BQ15" s="51"/>
      <c r="BR15" s="51"/>
      <c r="BS15" s="51"/>
      <c r="BT15" s="55"/>
      <c r="BU15" s="49"/>
      <c r="BV15" s="49"/>
      <c r="BW15" s="49"/>
      <c r="BX15" s="49"/>
      <c r="BY15" s="49"/>
      <c r="BZ15" s="49"/>
      <c r="CA15" s="49"/>
      <c r="CB15" s="49"/>
    </row>
    <row r="16" spans="1:80" s="6" customFormat="1" ht="14.25">
      <c r="A16" s="6">
        <f>A26+1</f>
        <v>6</v>
      </c>
      <c r="B16" s="106" t="s">
        <v>62</v>
      </c>
      <c r="C16" s="23">
        <v>1</v>
      </c>
      <c r="D16" s="21"/>
      <c r="E16" s="23"/>
      <c r="F16" s="23"/>
      <c r="G16" s="23"/>
      <c r="H16" s="23"/>
      <c r="J16" s="20">
        <v>450000</v>
      </c>
      <c r="L16" s="49"/>
      <c r="M16" s="49"/>
      <c r="N16" s="49"/>
      <c r="O16" s="49"/>
      <c r="P16" s="49"/>
      <c r="Q16" s="49"/>
      <c r="R16" s="49"/>
      <c r="S16" s="49"/>
      <c r="T16" s="49"/>
      <c r="U16" s="49"/>
      <c r="V16" s="49"/>
      <c r="W16" s="49"/>
      <c r="X16" s="49"/>
      <c r="Y16" s="49"/>
      <c r="Z16" s="49">
        <f>SUM(AB16:BS16)</f>
        <v>965001</v>
      </c>
      <c r="AA16" s="49"/>
      <c r="AB16" s="49">
        <v>350000</v>
      </c>
      <c r="AC16" s="49">
        <v>190000</v>
      </c>
      <c r="AD16" s="151" t="s">
        <v>155</v>
      </c>
      <c r="AE16" s="28">
        <v>1</v>
      </c>
      <c r="AF16" s="194" t="s">
        <v>173</v>
      </c>
      <c r="AG16" s="51">
        <v>425000</v>
      </c>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5"/>
      <c r="BU16" s="49"/>
      <c r="BV16" s="49"/>
      <c r="BW16" s="49"/>
      <c r="BX16" s="49"/>
      <c r="BY16" s="49"/>
      <c r="BZ16" s="49"/>
      <c r="CA16" s="49"/>
      <c r="CB16" s="49"/>
    </row>
    <row r="17" spans="1:80" ht="12.75" customHeight="1">
      <c r="A17" s="6"/>
      <c r="B17" s="102" t="s">
        <v>106</v>
      </c>
      <c r="C17" s="19"/>
      <c r="D17" s="18"/>
      <c r="E17" s="19"/>
      <c r="F17" s="19"/>
      <c r="G17" s="19"/>
      <c r="H17" s="19"/>
      <c r="I17" s="6"/>
      <c r="J17" s="20"/>
      <c r="K17" s="6"/>
      <c r="L17" s="49"/>
      <c r="M17" s="49"/>
      <c r="N17" s="49"/>
      <c r="O17" s="49"/>
      <c r="P17" s="49"/>
      <c r="Q17" s="49"/>
      <c r="R17" s="49"/>
      <c r="S17" s="49"/>
      <c r="T17" s="49"/>
      <c r="U17" s="49"/>
      <c r="V17" s="49"/>
      <c r="W17" s="49"/>
      <c r="X17" s="49"/>
      <c r="Y17" s="49"/>
      <c r="Z17" s="46"/>
      <c r="AA17" s="46"/>
      <c r="AC17" s="46"/>
      <c r="AD17" s="153" t="s">
        <v>154</v>
      </c>
      <c r="AE17" s="142"/>
      <c r="AF17" s="194" t="s">
        <v>173</v>
      </c>
      <c r="AG17" s="47">
        <v>2000</v>
      </c>
      <c r="AH17" s="47"/>
      <c r="AI17" s="47"/>
      <c r="AJ17" s="47"/>
      <c r="AK17" s="47"/>
      <c r="AL17" s="47"/>
      <c r="AM17" s="47"/>
      <c r="AN17" s="47"/>
      <c r="AO17" s="47"/>
      <c r="AP17" s="47"/>
      <c r="AQ17" s="47"/>
      <c r="AR17" s="47"/>
      <c r="AS17" s="47"/>
      <c r="AT17" s="47"/>
      <c r="AU17" s="47"/>
      <c r="AV17" s="47"/>
      <c r="AW17" s="47"/>
      <c r="AX17" s="47"/>
      <c r="AY17" s="131"/>
      <c r="AZ17" s="47"/>
      <c r="BA17" s="47"/>
      <c r="BB17" s="47"/>
      <c r="BC17" s="47"/>
      <c r="BD17" s="47"/>
      <c r="BE17" s="47"/>
      <c r="BF17" s="47"/>
      <c r="BG17" s="47"/>
      <c r="BH17" s="47"/>
      <c r="BI17" s="47"/>
      <c r="BJ17" s="47"/>
      <c r="BK17" s="47"/>
      <c r="BL17" s="47"/>
      <c r="BM17" s="47"/>
      <c r="BN17" s="131"/>
      <c r="BO17" s="47"/>
      <c r="BP17" s="47"/>
      <c r="BQ17" s="47"/>
      <c r="BR17" s="47"/>
      <c r="BS17" s="47"/>
      <c r="BT17" s="48"/>
      <c r="BU17" s="46"/>
      <c r="BV17" s="46"/>
      <c r="BW17" s="46"/>
      <c r="BX17" s="46"/>
      <c r="BY17" s="46"/>
      <c r="BZ17" s="46"/>
      <c r="CA17" s="46"/>
      <c r="CB17" s="46"/>
    </row>
    <row r="18" spans="1:80" ht="12.75" customHeight="1">
      <c r="A18" s="6" t="e">
        <f>#REF!+1</f>
        <v>#REF!</v>
      </c>
      <c r="B18" s="206" t="s">
        <v>60</v>
      </c>
      <c r="C18" s="27">
        <v>1</v>
      </c>
      <c r="D18" s="12"/>
      <c r="E18" s="27"/>
      <c r="F18" s="27"/>
      <c r="G18" s="27"/>
      <c r="H18" s="27"/>
      <c r="I18" s="6"/>
      <c r="J18" s="20"/>
      <c r="K18" s="6"/>
      <c r="L18" s="49"/>
      <c r="M18" s="49"/>
      <c r="N18" s="49"/>
      <c r="O18" s="49"/>
      <c r="P18" s="49"/>
      <c r="Q18" s="49"/>
      <c r="R18" s="49"/>
      <c r="S18" s="49"/>
      <c r="T18" s="49"/>
      <c r="U18" s="49"/>
      <c r="V18" s="49"/>
      <c r="W18" s="49"/>
      <c r="X18" s="49"/>
      <c r="Y18" s="49"/>
      <c r="Z18" s="46">
        <f>SUM(AB18:BS18)</f>
        <v>150001</v>
      </c>
      <c r="AA18" s="46"/>
      <c r="AB18" s="46">
        <v>50000</v>
      </c>
      <c r="AC18" s="46">
        <v>50000</v>
      </c>
      <c r="AD18" s="151" t="s">
        <v>155</v>
      </c>
      <c r="AE18" s="170">
        <v>1</v>
      </c>
      <c r="AF18" s="195" t="s">
        <v>174</v>
      </c>
      <c r="AG18" s="47"/>
      <c r="AH18" s="47"/>
      <c r="AI18" s="47"/>
      <c r="AJ18" s="47">
        <v>50000</v>
      </c>
      <c r="AK18" s="47"/>
      <c r="AL18" s="47"/>
      <c r="AM18" s="47"/>
      <c r="AN18" s="47"/>
      <c r="AO18" s="47"/>
      <c r="AP18" s="47"/>
      <c r="AQ18" s="47"/>
      <c r="AR18" s="47"/>
      <c r="AS18" s="47"/>
      <c r="AT18" s="47"/>
      <c r="AU18" s="47"/>
      <c r="AV18" s="47"/>
      <c r="AW18" s="47"/>
      <c r="AX18" s="47"/>
      <c r="AY18" s="131"/>
      <c r="AZ18" s="47"/>
      <c r="BA18" s="47"/>
      <c r="BB18" s="47"/>
      <c r="BC18" s="47"/>
      <c r="BD18" s="47"/>
      <c r="BE18" s="47"/>
      <c r="BF18" s="47"/>
      <c r="BG18" s="47"/>
      <c r="BH18" s="47"/>
      <c r="BI18" s="47"/>
      <c r="BJ18" s="47"/>
      <c r="BK18" s="47"/>
      <c r="BL18" s="47"/>
      <c r="BM18" s="47"/>
      <c r="BN18" s="131"/>
      <c r="BO18" s="47"/>
      <c r="BP18" s="47"/>
      <c r="BQ18" s="47"/>
      <c r="BR18" s="47"/>
      <c r="BS18" s="47"/>
      <c r="BT18" s="48"/>
      <c r="BU18" s="46"/>
      <c r="BV18" s="46"/>
      <c r="BW18" s="46"/>
      <c r="BX18" s="46"/>
      <c r="BY18" s="46"/>
      <c r="BZ18" s="46"/>
      <c r="CA18" s="46"/>
      <c r="CB18" s="46"/>
    </row>
    <row r="19" spans="1:80" ht="12.75" customHeight="1">
      <c r="A19" s="6" t="e">
        <f>#REF!+1</f>
        <v>#REF!</v>
      </c>
      <c r="B19" s="207" t="s">
        <v>113</v>
      </c>
      <c r="C19" s="19">
        <v>1</v>
      </c>
      <c r="D19" s="18"/>
      <c r="E19" s="19"/>
      <c r="F19" s="19"/>
      <c r="G19" s="19"/>
      <c r="H19" s="19"/>
      <c r="I19" s="6"/>
      <c r="J19" s="20"/>
      <c r="K19" s="6"/>
      <c r="L19" s="49"/>
      <c r="M19" s="49"/>
      <c r="N19" s="49"/>
      <c r="O19" s="49"/>
      <c r="P19" s="49"/>
      <c r="Q19" s="49"/>
      <c r="R19" s="49"/>
      <c r="S19" s="49"/>
      <c r="T19" s="49"/>
      <c r="U19" s="49"/>
      <c r="V19" s="49"/>
      <c r="W19" s="49"/>
      <c r="X19" s="49"/>
      <c r="Y19" s="49"/>
      <c r="Z19" s="46">
        <f>SUM(AB19:BS19)</f>
        <v>95001</v>
      </c>
      <c r="AA19" s="46"/>
      <c r="AB19" s="46">
        <v>2000</v>
      </c>
      <c r="AC19" s="46">
        <v>10000</v>
      </c>
      <c r="AD19" s="151" t="s">
        <v>155</v>
      </c>
      <c r="AE19" s="168">
        <v>1</v>
      </c>
      <c r="AF19" s="195" t="s">
        <v>174</v>
      </c>
      <c r="AG19" s="47">
        <v>10000</v>
      </c>
      <c r="AH19" s="47"/>
      <c r="AI19" s="47"/>
      <c r="AJ19" s="47">
        <v>73000</v>
      </c>
      <c r="AK19" s="47" t="s">
        <v>34</v>
      </c>
      <c r="AL19" s="47"/>
      <c r="AM19" s="47"/>
      <c r="AN19" s="47"/>
      <c r="AO19" s="47"/>
      <c r="AP19" s="47"/>
      <c r="AQ19" s="47"/>
      <c r="AR19" s="47"/>
      <c r="AS19" s="47"/>
      <c r="AT19" s="47"/>
      <c r="AU19" s="47"/>
      <c r="AV19" s="47"/>
      <c r="AW19" s="47"/>
      <c r="AX19" s="47"/>
      <c r="AY19" s="131"/>
      <c r="AZ19" s="47"/>
      <c r="BA19" s="47"/>
      <c r="BB19" s="47"/>
      <c r="BC19" s="47"/>
      <c r="BD19" s="47"/>
      <c r="BE19" s="47"/>
      <c r="BF19" s="47"/>
      <c r="BG19" s="47"/>
      <c r="BH19" s="47"/>
      <c r="BI19" s="47"/>
      <c r="BJ19" s="47"/>
      <c r="BK19" s="47"/>
      <c r="BL19" s="47"/>
      <c r="BM19" s="47"/>
      <c r="BN19" s="131"/>
      <c r="BO19" s="47"/>
      <c r="BP19" s="47"/>
      <c r="BQ19" s="47"/>
      <c r="BR19" s="47"/>
      <c r="BS19" s="47"/>
      <c r="BT19" s="48"/>
      <c r="BU19" s="46"/>
      <c r="BV19" s="46"/>
      <c r="BW19" s="46"/>
      <c r="BX19" s="46"/>
      <c r="BY19" s="46"/>
      <c r="BZ19" s="46"/>
      <c r="CA19" s="46"/>
      <c r="CB19" s="46"/>
    </row>
    <row r="20" spans="1:80" ht="12.75" customHeight="1">
      <c r="A20" s="6"/>
      <c r="B20" s="99"/>
      <c r="C20" s="26"/>
      <c r="D20" s="25"/>
      <c r="E20" s="26"/>
      <c r="F20" s="26"/>
      <c r="G20" s="26"/>
      <c r="H20" s="26"/>
      <c r="I20" s="6"/>
      <c r="J20" s="20"/>
      <c r="K20" s="6"/>
      <c r="L20" s="49"/>
      <c r="M20" s="49"/>
      <c r="N20" s="49"/>
      <c r="O20" s="49"/>
      <c r="P20" s="49"/>
      <c r="Q20" s="49"/>
      <c r="R20" s="49"/>
      <c r="S20" s="49"/>
      <c r="T20" s="49"/>
      <c r="U20" s="49"/>
      <c r="V20" s="49"/>
      <c r="W20" s="49"/>
      <c r="X20" s="49"/>
      <c r="Y20" s="49"/>
      <c r="Z20" s="46"/>
      <c r="AA20" s="46"/>
      <c r="AB20" s="46"/>
      <c r="AC20" s="46"/>
      <c r="AD20" s="151"/>
      <c r="AE20" s="169"/>
      <c r="AF20" s="154"/>
      <c r="AG20" s="47"/>
      <c r="AH20" s="47"/>
      <c r="AI20" s="47"/>
      <c r="AJ20" s="47"/>
      <c r="AK20" s="47" t="s">
        <v>34</v>
      </c>
      <c r="AL20" s="47"/>
      <c r="AM20" s="47"/>
      <c r="AN20" s="47"/>
      <c r="AO20" s="47"/>
      <c r="AP20" s="47"/>
      <c r="AQ20" s="47"/>
      <c r="AR20" s="47"/>
      <c r="AS20" s="47"/>
      <c r="AT20" s="47"/>
      <c r="AU20" s="47"/>
      <c r="AV20" s="47"/>
      <c r="AW20" s="47"/>
      <c r="AX20" s="47"/>
      <c r="AY20" s="131"/>
      <c r="AZ20" s="47"/>
      <c r="BA20" s="47"/>
      <c r="BB20" s="47"/>
      <c r="BC20" s="47"/>
      <c r="BD20" s="47"/>
      <c r="BE20" s="47"/>
      <c r="BF20" s="47"/>
      <c r="BG20" s="47"/>
      <c r="BH20" s="47"/>
      <c r="BI20" s="47"/>
      <c r="BJ20" s="47"/>
      <c r="BK20" s="47"/>
      <c r="BL20" s="47"/>
      <c r="BM20" s="47"/>
      <c r="BN20" s="131"/>
      <c r="BO20" s="47"/>
      <c r="BP20" s="47"/>
      <c r="BQ20" s="47"/>
      <c r="BR20" s="47"/>
      <c r="BS20" s="47"/>
      <c r="BT20" s="48"/>
      <c r="BU20" s="46"/>
      <c r="BV20" s="46"/>
      <c r="BW20" s="46"/>
      <c r="BX20" s="46"/>
      <c r="BY20" s="46"/>
      <c r="BZ20" s="46"/>
      <c r="CA20" s="46"/>
      <c r="CB20" s="46"/>
    </row>
    <row r="21" spans="1:80" ht="12.75" customHeight="1">
      <c r="A21" s="6"/>
      <c r="B21" s="104" t="s">
        <v>159</v>
      </c>
      <c r="C21" s="26"/>
      <c r="D21" s="25"/>
      <c r="E21" s="26"/>
      <c r="F21" s="26"/>
      <c r="G21" s="26"/>
      <c r="H21" s="26"/>
      <c r="I21" s="6"/>
      <c r="J21" s="20"/>
      <c r="K21" s="6"/>
      <c r="L21" s="49"/>
      <c r="M21" s="49"/>
      <c r="N21" s="49"/>
      <c r="O21" s="49"/>
      <c r="P21" s="49"/>
      <c r="Q21" s="49"/>
      <c r="R21" s="49"/>
      <c r="S21" s="49"/>
      <c r="T21" s="49"/>
      <c r="U21" s="49"/>
      <c r="V21" s="49"/>
      <c r="W21" s="49"/>
      <c r="X21" s="49"/>
      <c r="Y21" s="49"/>
      <c r="Z21" s="46"/>
      <c r="AA21" s="50"/>
      <c r="AB21" s="46"/>
      <c r="AC21" s="46"/>
      <c r="AD21" s="151"/>
      <c r="AE21" s="169"/>
      <c r="AF21" s="154"/>
      <c r="AG21" s="51"/>
      <c r="AH21" s="51"/>
      <c r="AI21" s="51"/>
      <c r="AJ21" s="47"/>
      <c r="AK21" s="47"/>
      <c r="AL21" s="47"/>
      <c r="AM21" s="47"/>
      <c r="AN21" s="47"/>
      <c r="AO21" s="47"/>
      <c r="AP21" s="47"/>
      <c r="AQ21" s="47"/>
      <c r="AR21" s="47"/>
      <c r="AS21" s="47"/>
      <c r="AT21" s="47"/>
      <c r="AU21" s="47"/>
      <c r="AV21" s="47"/>
      <c r="AW21" s="47"/>
      <c r="AX21" s="47"/>
      <c r="AY21" s="131"/>
      <c r="AZ21" s="47"/>
      <c r="BA21" s="47"/>
      <c r="BB21" s="47"/>
      <c r="BC21" s="47"/>
      <c r="BD21" s="47"/>
      <c r="BE21" s="47"/>
      <c r="BF21" s="47"/>
      <c r="BG21" s="47"/>
      <c r="BH21" s="47"/>
      <c r="BI21" s="47"/>
      <c r="BJ21" s="47"/>
      <c r="BK21" s="47"/>
      <c r="BL21" s="47"/>
      <c r="BM21" s="47"/>
      <c r="BN21" s="131"/>
      <c r="BO21" s="47"/>
      <c r="BP21" s="47"/>
      <c r="BQ21" s="47"/>
      <c r="BR21" s="47"/>
      <c r="BS21" s="47"/>
      <c r="BT21" s="48"/>
      <c r="BU21" s="46"/>
      <c r="BV21" s="46"/>
      <c r="BW21" s="46"/>
      <c r="BX21" s="46"/>
      <c r="BY21" s="46"/>
      <c r="BZ21" s="46"/>
      <c r="CA21" s="46"/>
      <c r="CB21" s="46"/>
    </row>
    <row r="22" spans="1:80" ht="12.75" customHeight="1">
      <c r="A22" s="6">
        <v>1</v>
      </c>
      <c r="B22" s="98" t="s">
        <v>41</v>
      </c>
      <c r="C22" s="19">
        <v>1</v>
      </c>
      <c r="D22" s="18"/>
      <c r="E22" s="19"/>
      <c r="F22" s="19"/>
      <c r="G22" s="19"/>
      <c r="H22" s="19"/>
      <c r="I22" s="6"/>
      <c r="J22" s="20"/>
      <c r="K22" s="6"/>
      <c r="L22" s="49"/>
      <c r="M22" s="49"/>
      <c r="N22" s="49"/>
      <c r="O22" s="49"/>
      <c r="P22" s="49"/>
      <c r="Q22" s="49"/>
      <c r="R22" s="49"/>
      <c r="S22" s="49"/>
      <c r="T22" s="49"/>
      <c r="U22" s="49"/>
      <c r="V22" s="49"/>
      <c r="W22" s="49"/>
      <c r="X22" s="49"/>
      <c r="Y22" s="49"/>
      <c r="Z22" s="46">
        <f>SUM(AB22:BS22)</f>
        <v>1034001</v>
      </c>
      <c r="AA22" s="50" t="s">
        <v>75</v>
      </c>
      <c r="AB22" s="46">
        <v>237000</v>
      </c>
      <c r="AC22" s="49">
        <v>179000</v>
      </c>
      <c r="AD22" s="151" t="s">
        <v>155</v>
      </c>
      <c r="AE22" s="168">
        <v>1</v>
      </c>
      <c r="AF22" s="194" t="s">
        <v>173</v>
      </c>
      <c r="AG22" s="200">
        <v>304000</v>
      </c>
      <c r="AH22" s="200"/>
      <c r="AI22" s="200"/>
      <c r="AJ22" s="200">
        <v>214000</v>
      </c>
      <c r="AK22" s="200">
        <v>100000</v>
      </c>
      <c r="AL22" s="200"/>
      <c r="AM22" s="200"/>
      <c r="AN22" s="200"/>
      <c r="AO22" s="200"/>
      <c r="AP22" s="200"/>
      <c r="AQ22" s="200"/>
      <c r="AR22" s="200"/>
      <c r="AS22" s="200"/>
      <c r="AT22" s="200"/>
      <c r="AU22" s="200"/>
      <c r="AV22" s="200"/>
      <c r="AW22" s="200"/>
      <c r="AX22" s="200"/>
      <c r="AY22" s="131"/>
      <c r="AZ22" s="47"/>
      <c r="BA22" s="47"/>
      <c r="BB22" s="47"/>
      <c r="BC22" s="47"/>
      <c r="BD22" s="47"/>
      <c r="BE22" s="47"/>
      <c r="BF22" s="47"/>
      <c r="BG22" s="47"/>
      <c r="BH22" s="47"/>
      <c r="BI22" s="47"/>
      <c r="BJ22" s="47"/>
      <c r="BK22" s="47"/>
      <c r="BL22" s="47"/>
      <c r="BM22" s="47"/>
      <c r="BN22" s="131"/>
      <c r="BO22" s="47"/>
      <c r="BP22" s="47"/>
      <c r="BQ22" s="47"/>
      <c r="BR22" s="47"/>
      <c r="BS22" s="47"/>
      <c r="BT22" s="48"/>
      <c r="BU22" s="46"/>
      <c r="BV22" s="46"/>
      <c r="BW22" s="46"/>
      <c r="BX22" s="46"/>
      <c r="BY22" s="46"/>
      <c r="BZ22" s="46"/>
      <c r="CA22" s="46"/>
      <c r="CB22" s="46"/>
    </row>
    <row r="23" spans="1:80" ht="12.75" customHeight="1">
      <c r="A23" s="6">
        <f>A22+1</f>
        <v>2</v>
      </c>
      <c r="B23" s="100" t="s">
        <v>103</v>
      </c>
      <c r="C23" s="59">
        <v>1</v>
      </c>
      <c r="D23" s="60"/>
      <c r="E23" s="59"/>
      <c r="F23" s="59"/>
      <c r="G23" s="59"/>
      <c r="H23" s="59"/>
      <c r="I23" s="61"/>
      <c r="J23" s="62"/>
      <c r="K23" s="61"/>
      <c r="L23" s="63"/>
      <c r="M23" s="63"/>
      <c r="N23" s="63"/>
      <c r="O23" s="63"/>
      <c r="P23" s="63"/>
      <c r="Q23" s="63"/>
      <c r="R23" s="63"/>
      <c r="S23" s="63"/>
      <c r="T23" s="63"/>
      <c r="U23" s="63"/>
      <c r="V23" s="63"/>
      <c r="W23" s="63"/>
      <c r="X23" s="63"/>
      <c r="Y23" s="63"/>
      <c r="Z23" s="63"/>
      <c r="AA23" s="64"/>
      <c r="AB23" s="63"/>
      <c r="AC23" s="63"/>
      <c r="AD23" s="151" t="s">
        <v>155</v>
      </c>
      <c r="AE23" s="28">
        <v>1</v>
      </c>
      <c r="AF23" s="194" t="s">
        <v>173</v>
      </c>
      <c r="AG23" s="200">
        <v>0</v>
      </c>
      <c r="AH23" s="200"/>
      <c r="AI23" s="200"/>
      <c r="AJ23" s="200">
        <v>200000</v>
      </c>
      <c r="AK23" s="200">
        <v>200000</v>
      </c>
      <c r="AL23" s="200">
        <v>85000</v>
      </c>
      <c r="AM23" s="200">
        <v>40000</v>
      </c>
      <c r="AN23" s="200"/>
      <c r="AO23" s="200"/>
      <c r="AP23" s="200"/>
      <c r="AQ23" s="200"/>
      <c r="AR23" s="200"/>
      <c r="AS23" s="200"/>
      <c r="AT23" s="200"/>
      <c r="AU23" s="200"/>
      <c r="AV23" s="200"/>
      <c r="AW23" s="200"/>
      <c r="AX23" s="200"/>
      <c r="AY23" s="131"/>
      <c r="AZ23" s="47"/>
      <c r="BA23" s="47"/>
      <c r="BB23" s="47"/>
      <c r="BC23" s="47"/>
      <c r="BD23" s="47"/>
      <c r="BE23" s="47"/>
      <c r="BF23" s="47"/>
      <c r="BG23" s="47"/>
      <c r="BH23" s="47"/>
      <c r="BI23" s="47"/>
      <c r="BJ23" s="47"/>
      <c r="BK23" s="47"/>
      <c r="BL23" s="47"/>
      <c r="BM23" s="47"/>
      <c r="BN23" s="131"/>
      <c r="BO23" s="47"/>
      <c r="BP23" s="47"/>
      <c r="BQ23" s="47"/>
      <c r="BR23" s="47"/>
      <c r="BS23" s="47"/>
      <c r="BT23" s="48"/>
      <c r="BU23" s="46"/>
      <c r="BV23" s="46"/>
      <c r="BW23" s="46"/>
      <c r="BX23" s="46"/>
      <c r="BY23" s="46"/>
      <c r="BZ23" s="46"/>
      <c r="CA23" s="46"/>
      <c r="CB23" s="46"/>
    </row>
    <row r="24" spans="1:80" ht="12.75" customHeight="1">
      <c r="A24" s="6">
        <f>A23+1</f>
        <v>3</v>
      </c>
      <c r="B24" s="100" t="s">
        <v>91</v>
      </c>
      <c r="C24" s="59"/>
      <c r="D24" s="65"/>
      <c r="E24" s="59"/>
      <c r="F24" s="59"/>
      <c r="G24" s="59"/>
      <c r="H24" s="59"/>
      <c r="I24" s="61"/>
      <c r="J24" s="62">
        <v>940000</v>
      </c>
      <c r="K24" s="61"/>
      <c r="L24" s="63"/>
      <c r="M24" s="63"/>
      <c r="N24" s="63"/>
      <c r="O24" s="63"/>
      <c r="P24" s="63"/>
      <c r="Q24" s="63"/>
      <c r="R24" s="63"/>
      <c r="S24" s="63"/>
      <c r="T24" s="63"/>
      <c r="U24" s="63"/>
      <c r="V24" s="63"/>
      <c r="W24" s="63"/>
      <c r="X24" s="63"/>
      <c r="Y24" s="63"/>
      <c r="Z24" s="63">
        <f>SUM(AB24:BS24)</f>
        <v>802000</v>
      </c>
      <c r="AA24" s="64" t="s">
        <v>68</v>
      </c>
      <c r="AB24" s="63"/>
      <c r="AC24" s="63">
        <v>25000</v>
      </c>
      <c r="AD24" s="153" t="s">
        <v>154</v>
      </c>
      <c r="AE24" s="28"/>
      <c r="AF24" s="194" t="s">
        <v>173</v>
      </c>
      <c r="AG24" s="200">
        <v>0</v>
      </c>
      <c r="AH24" s="200"/>
      <c r="AI24" s="200"/>
      <c r="AJ24" s="200">
        <v>165000</v>
      </c>
      <c r="AK24" s="200">
        <v>231000</v>
      </c>
      <c r="AL24" s="200">
        <v>153000</v>
      </c>
      <c r="AM24" s="200">
        <v>153000</v>
      </c>
      <c r="AN24" s="200">
        <v>75000</v>
      </c>
      <c r="AO24" s="200"/>
      <c r="AP24" s="200"/>
      <c r="AQ24" s="200"/>
      <c r="AR24" s="200"/>
      <c r="AS24" s="200"/>
      <c r="AT24" s="200"/>
      <c r="AU24" s="200"/>
      <c r="AV24" s="200"/>
      <c r="AW24" s="200"/>
      <c r="AX24" s="200"/>
      <c r="AY24" s="131"/>
      <c r="AZ24" s="47"/>
      <c r="BA24" s="47"/>
      <c r="BB24" s="47"/>
      <c r="BC24" s="47"/>
      <c r="BD24" s="47"/>
      <c r="BE24" s="51"/>
      <c r="BF24" s="51"/>
      <c r="BG24" s="51"/>
      <c r="BH24" s="51"/>
      <c r="BI24" s="51"/>
      <c r="BJ24" s="51"/>
      <c r="BK24" s="51"/>
      <c r="BL24" s="51"/>
      <c r="BM24" s="51"/>
      <c r="BN24" s="131"/>
      <c r="BO24" s="51"/>
      <c r="BP24" s="47"/>
      <c r="BQ24" s="47"/>
      <c r="BR24" s="47"/>
      <c r="BS24" s="47"/>
      <c r="BT24" s="48"/>
      <c r="BU24" s="46"/>
      <c r="BV24" s="46"/>
      <c r="BW24" s="46"/>
      <c r="BX24" s="46"/>
      <c r="BY24" s="46"/>
      <c r="BZ24" s="46"/>
      <c r="CA24" s="46"/>
      <c r="CB24" s="46"/>
    </row>
    <row r="25" spans="1:80" ht="12.75" customHeight="1">
      <c r="A25" s="6">
        <f>A24+1</f>
        <v>4</v>
      </c>
      <c r="B25" s="98" t="s">
        <v>92</v>
      </c>
      <c r="C25" s="23"/>
      <c r="D25" s="22"/>
      <c r="E25" s="23"/>
      <c r="F25" s="23"/>
      <c r="G25" s="23"/>
      <c r="H25" s="23"/>
      <c r="I25" s="6"/>
      <c r="J25" s="20"/>
      <c r="K25" s="6"/>
      <c r="L25" s="49"/>
      <c r="M25" s="49"/>
      <c r="N25" s="49"/>
      <c r="O25" s="49"/>
      <c r="P25" s="49"/>
      <c r="Q25" s="49"/>
      <c r="R25" s="49"/>
      <c r="S25" s="49"/>
      <c r="T25" s="49"/>
      <c r="U25" s="49"/>
      <c r="V25" s="49"/>
      <c r="W25" s="49"/>
      <c r="X25" s="49"/>
      <c r="Y25" s="49"/>
      <c r="Z25" s="46"/>
      <c r="AA25" s="50"/>
      <c r="AB25" s="46"/>
      <c r="AC25" s="49">
        <v>163000</v>
      </c>
      <c r="AD25" s="153" t="s">
        <v>154</v>
      </c>
      <c r="AE25" s="28"/>
      <c r="AF25" s="194" t="s">
        <v>173</v>
      </c>
      <c r="AG25" s="200">
        <v>134000</v>
      </c>
      <c r="AH25" s="200"/>
      <c r="AI25" s="200"/>
      <c r="AJ25" s="200">
        <v>320000</v>
      </c>
      <c r="AK25" s="200">
        <v>190000</v>
      </c>
      <c r="AL25" s="200">
        <v>119000</v>
      </c>
      <c r="AM25" s="204">
        <v>0</v>
      </c>
      <c r="AN25" s="200"/>
      <c r="AO25" s="200"/>
      <c r="AP25" s="200"/>
      <c r="AQ25" s="200"/>
      <c r="AR25" s="200"/>
      <c r="AS25" s="200"/>
      <c r="AT25" s="200"/>
      <c r="AU25" s="200"/>
      <c r="AV25" s="200"/>
      <c r="AW25" s="200"/>
      <c r="AX25" s="200"/>
      <c r="AY25" s="131"/>
      <c r="AZ25" s="47"/>
      <c r="BA25" s="47"/>
      <c r="BB25" s="47"/>
      <c r="BC25" s="47"/>
      <c r="BD25" s="47"/>
      <c r="BE25" s="51"/>
      <c r="BF25" s="51"/>
      <c r="BG25" s="6"/>
      <c r="BH25" s="51"/>
      <c r="BI25" s="51"/>
      <c r="BJ25" s="51"/>
      <c r="BK25" s="51"/>
      <c r="BL25" s="51"/>
      <c r="BM25" s="51"/>
      <c r="BN25" s="131"/>
      <c r="BO25" s="51"/>
      <c r="BP25" s="47"/>
      <c r="BR25" s="51"/>
      <c r="BS25" s="51"/>
      <c r="BT25" s="48"/>
      <c r="BU25" s="46"/>
      <c r="BV25" s="46"/>
      <c r="BW25" s="46"/>
      <c r="BX25" s="46"/>
      <c r="BY25" s="46"/>
      <c r="BZ25" s="46"/>
      <c r="CA25" s="46"/>
      <c r="CB25" s="46"/>
    </row>
    <row r="26" spans="1:80" ht="14.25">
      <c r="A26" s="6">
        <f>A25+1</f>
        <v>5</v>
      </c>
      <c r="B26" s="98" t="s">
        <v>74</v>
      </c>
      <c r="C26" s="19">
        <v>1</v>
      </c>
      <c r="D26" s="18"/>
      <c r="E26" s="19"/>
      <c r="F26" s="19"/>
      <c r="G26" s="19"/>
      <c r="H26" s="19"/>
      <c r="I26" s="17"/>
      <c r="J26" s="20"/>
      <c r="K26" s="6"/>
      <c r="L26" s="49"/>
      <c r="M26" s="49"/>
      <c r="N26" s="49"/>
      <c r="O26" s="49"/>
      <c r="P26" s="49"/>
      <c r="Q26" s="49"/>
      <c r="R26" s="49"/>
      <c r="S26" s="49"/>
      <c r="T26" s="49"/>
      <c r="U26" s="49"/>
      <c r="V26" s="49"/>
      <c r="W26" s="49"/>
      <c r="X26" s="49"/>
      <c r="Y26" s="49"/>
      <c r="Z26" s="46">
        <f>SUM(AB26:BS26)</f>
        <v>2256001</v>
      </c>
      <c r="AA26" s="50" t="s">
        <v>67</v>
      </c>
      <c r="AB26" s="46">
        <v>360000</v>
      </c>
      <c r="AC26" s="49">
        <v>360000</v>
      </c>
      <c r="AD26" s="151" t="s">
        <v>155</v>
      </c>
      <c r="AE26" s="168">
        <v>1</v>
      </c>
      <c r="AF26" s="194" t="s">
        <v>173</v>
      </c>
      <c r="AG26" s="200">
        <v>344000</v>
      </c>
      <c r="AH26" s="200"/>
      <c r="AI26" s="200"/>
      <c r="AJ26" s="200">
        <v>382000</v>
      </c>
      <c r="AK26" s="200">
        <v>360000</v>
      </c>
      <c r="AL26" s="200">
        <v>216000</v>
      </c>
      <c r="AM26" s="200">
        <v>153000</v>
      </c>
      <c r="AN26" s="200">
        <v>81000</v>
      </c>
      <c r="AO26" s="202"/>
      <c r="AP26" s="202"/>
      <c r="AQ26" s="200"/>
      <c r="AR26" s="200"/>
      <c r="AS26" s="200"/>
      <c r="AT26" s="200"/>
      <c r="AU26" s="200"/>
      <c r="AV26" s="200"/>
      <c r="AW26" s="200"/>
      <c r="AX26" s="202"/>
      <c r="AZ26" s="47"/>
      <c r="BA26" s="47"/>
      <c r="BB26" s="47"/>
      <c r="BC26" s="47"/>
      <c r="BD26" s="47"/>
      <c r="BE26" s="51"/>
      <c r="BF26" s="51"/>
      <c r="BG26" s="6"/>
      <c r="BH26" s="6"/>
      <c r="BI26" s="51"/>
      <c r="BJ26" s="51"/>
      <c r="BK26" s="51"/>
      <c r="BL26" s="51"/>
      <c r="BM26" s="51"/>
      <c r="BN26" s="131"/>
      <c r="BO26" s="51"/>
      <c r="BP26" s="47"/>
      <c r="BQ26" s="47"/>
      <c r="BR26" s="47"/>
      <c r="BS26" s="47"/>
      <c r="BT26" s="48"/>
      <c r="BU26" s="46"/>
      <c r="BV26" s="46"/>
      <c r="BW26" s="46"/>
      <c r="BX26" s="46"/>
      <c r="BY26" s="46"/>
      <c r="BZ26" s="46"/>
      <c r="CA26" s="46"/>
      <c r="CB26" s="46"/>
    </row>
    <row r="27" spans="1:80" ht="14.25">
      <c r="A27" s="6"/>
      <c r="B27" s="100"/>
      <c r="C27" s="28"/>
      <c r="D27" s="28"/>
      <c r="E27" s="28"/>
      <c r="F27" s="28"/>
      <c r="G27" s="28"/>
      <c r="H27" s="28"/>
      <c r="I27" s="31"/>
      <c r="J27" s="20"/>
      <c r="K27" s="6"/>
      <c r="L27" s="49"/>
      <c r="M27" s="49"/>
      <c r="N27" s="49"/>
      <c r="O27" s="49"/>
      <c r="P27" s="49"/>
      <c r="Q27" s="49"/>
      <c r="R27" s="49"/>
      <c r="S27" s="49"/>
      <c r="T27" s="49"/>
      <c r="U27" s="49"/>
      <c r="V27" s="49"/>
      <c r="W27" s="49"/>
      <c r="X27" s="49"/>
      <c r="Y27" s="49"/>
      <c r="Z27" s="46"/>
      <c r="AA27" s="50"/>
      <c r="AB27" s="46"/>
      <c r="AC27" s="49"/>
      <c r="AD27" s="151"/>
      <c r="AE27" s="28"/>
      <c r="AF27" s="154"/>
      <c r="AG27" s="200"/>
      <c r="AH27" s="200"/>
      <c r="AI27" s="200"/>
      <c r="AJ27" s="200"/>
      <c r="AK27" s="200"/>
      <c r="AL27" s="200"/>
      <c r="AM27" s="200"/>
      <c r="AN27" s="200"/>
      <c r="AO27" s="202"/>
      <c r="AP27" s="202"/>
      <c r="AQ27" s="200"/>
      <c r="AR27" s="200"/>
      <c r="AS27" s="200"/>
      <c r="AT27" s="200"/>
      <c r="AU27" s="200"/>
      <c r="AV27" s="200"/>
      <c r="AW27" s="200"/>
      <c r="AX27" s="202"/>
      <c r="AZ27" s="47"/>
      <c r="BA27" s="47"/>
      <c r="BB27" s="47"/>
      <c r="BC27" s="47"/>
      <c r="BD27" s="47"/>
      <c r="BE27" s="51"/>
      <c r="BF27" s="51"/>
      <c r="BG27" s="6"/>
      <c r="BH27" s="6"/>
      <c r="BI27" s="51"/>
      <c r="BJ27" s="51"/>
      <c r="BK27" s="51"/>
      <c r="BL27" s="51"/>
      <c r="BM27" s="51"/>
      <c r="BN27" s="131"/>
      <c r="BO27" s="51"/>
      <c r="BP27" s="47"/>
      <c r="BQ27" s="47"/>
      <c r="BR27" s="47"/>
      <c r="BS27" s="47"/>
      <c r="BT27" s="47"/>
      <c r="BU27" s="46"/>
      <c r="BV27" s="46"/>
      <c r="BW27" s="46"/>
      <c r="BX27" s="46"/>
      <c r="BY27" s="46"/>
      <c r="BZ27" s="46"/>
      <c r="CA27" s="46"/>
      <c r="CB27" s="46"/>
    </row>
    <row r="28" spans="2:67" ht="15">
      <c r="B28" s="105" t="s">
        <v>160</v>
      </c>
      <c r="AG28" s="202"/>
      <c r="AH28" s="202"/>
      <c r="AI28" s="202"/>
      <c r="AJ28" s="202"/>
      <c r="AK28" s="202"/>
      <c r="AL28" s="202"/>
      <c r="AM28" s="202"/>
      <c r="AN28" s="202"/>
      <c r="AO28" s="202"/>
      <c r="AP28" s="202"/>
      <c r="AQ28" s="202"/>
      <c r="AR28" s="202"/>
      <c r="AS28" s="202"/>
      <c r="AT28" s="202"/>
      <c r="AU28" s="202"/>
      <c r="AV28" s="202"/>
      <c r="AW28" s="202"/>
      <c r="AX28" s="202"/>
      <c r="BE28" s="6"/>
      <c r="BF28" s="6"/>
      <c r="BG28" s="6"/>
      <c r="BH28" s="6"/>
      <c r="BI28" s="6"/>
      <c r="BJ28" s="6"/>
      <c r="BK28" s="6"/>
      <c r="BL28" s="6"/>
      <c r="BM28" s="6"/>
      <c r="BO28" s="6"/>
    </row>
    <row r="29" spans="1:80" ht="12.75" customHeight="1">
      <c r="A29" s="6">
        <f>A16+1</f>
        <v>7</v>
      </c>
      <c r="B29" s="207" t="s">
        <v>105</v>
      </c>
      <c r="C29" s="19">
        <v>1</v>
      </c>
      <c r="D29" s="18">
        <v>2</v>
      </c>
      <c r="E29" s="19">
        <v>1</v>
      </c>
      <c r="F29" s="19">
        <v>6</v>
      </c>
      <c r="G29" s="19">
        <v>2</v>
      </c>
      <c r="H29" s="19">
        <v>2</v>
      </c>
      <c r="I29" s="6">
        <f>SUM(D29:H29)</f>
        <v>13</v>
      </c>
      <c r="J29" s="20">
        <f>$D$3*D29+$E$3*E29+$F$3*F29+$G$3*G29+$H$3*H29</f>
        <v>2850000</v>
      </c>
      <c r="K29" s="6"/>
      <c r="L29" s="49">
        <f aca="true" t="shared" si="1" ref="L29:X29">L$4</f>
        <v>75000</v>
      </c>
      <c r="M29" s="49">
        <f t="shared" si="1"/>
        <v>75000</v>
      </c>
      <c r="N29" s="49">
        <f t="shared" si="1"/>
        <v>150000</v>
      </c>
      <c r="O29" s="49">
        <f t="shared" si="1"/>
        <v>350000</v>
      </c>
      <c r="P29" s="49">
        <f t="shared" si="1"/>
        <v>350000</v>
      </c>
      <c r="Q29" s="49">
        <f t="shared" si="1"/>
        <v>350000</v>
      </c>
      <c r="R29" s="49">
        <f t="shared" si="1"/>
        <v>350000</v>
      </c>
      <c r="S29" s="49">
        <f t="shared" si="1"/>
        <v>350000</v>
      </c>
      <c r="T29" s="49">
        <f t="shared" si="1"/>
        <v>350000</v>
      </c>
      <c r="U29" s="49">
        <f t="shared" si="1"/>
        <v>150000</v>
      </c>
      <c r="V29" s="49">
        <f t="shared" si="1"/>
        <v>150000</v>
      </c>
      <c r="W29" s="49">
        <f t="shared" si="1"/>
        <v>75000</v>
      </c>
      <c r="X29" s="49">
        <f t="shared" si="1"/>
        <v>75000</v>
      </c>
      <c r="Y29" s="49">
        <f>SUM(L29:X29)</f>
        <v>2850000</v>
      </c>
      <c r="Z29" s="46">
        <f>SUM(AB29:BS29)</f>
        <v>2695001</v>
      </c>
      <c r="AA29" s="50" t="s">
        <v>66</v>
      </c>
      <c r="AB29" s="46">
        <v>75000</v>
      </c>
      <c r="AC29" s="46">
        <v>75000</v>
      </c>
      <c r="AD29" s="151" t="s">
        <v>155</v>
      </c>
      <c r="AE29" s="168">
        <v>1</v>
      </c>
      <c r="AF29" s="195" t="s">
        <v>174</v>
      </c>
      <c r="AG29" s="200">
        <v>5000</v>
      </c>
      <c r="AH29" s="200"/>
      <c r="AI29" s="200"/>
      <c r="AJ29" s="200">
        <v>100000</v>
      </c>
      <c r="AK29" s="200">
        <v>250000</v>
      </c>
      <c r="AL29" s="200">
        <v>360000</v>
      </c>
      <c r="AM29" s="200">
        <v>360000</v>
      </c>
      <c r="AN29" s="200">
        <v>360000</v>
      </c>
      <c r="AO29" s="200">
        <v>360000</v>
      </c>
      <c r="AP29" s="200">
        <v>360000</v>
      </c>
      <c r="AQ29" s="200">
        <v>250000</v>
      </c>
      <c r="AR29" s="200">
        <v>100000</v>
      </c>
      <c r="AS29" s="200">
        <v>40000</v>
      </c>
      <c r="AT29" s="200"/>
      <c r="AU29" s="200"/>
      <c r="AV29" s="200"/>
      <c r="AW29" s="200"/>
      <c r="AX29" s="200"/>
      <c r="AY29" s="131"/>
      <c r="AZ29" s="47"/>
      <c r="BA29" s="47"/>
      <c r="BB29" s="47"/>
      <c r="BC29" s="47"/>
      <c r="BD29" s="47"/>
      <c r="BE29" s="51"/>
      <c r="BF29" s="51"/>
      <c r="BG29" s="51"/>
      <c r="BH29" s="51"/>
      <c r="BI29" s="51"/>
      <c r="BJ29" s="51"/>
      <c r="BK29" s="51"/>
      <c r="BL29" s="51"/>
      <c r="BM29" s="51"/>
      <c r="BN29" s="131"/>
      <c r="BO29" s="51"/>
      <c r="BP29" s="47"/>
      <c r="BQ29" s="47"/>
      <c r="BR29" s="47"/>
      <c r="BS29" s="47"/>
      <c r="BT29" s="48"/>
      <c r="BU29" s="46"/>
      <c r="BV29" s="46"/>
      <c r="BW29" s="46"/>
      <c r="BX29" s="46"/>
      <c r="BY29" s="46"/>
      <c r="BZ29" s="46"/>
      <c r="CA29" s="46"/>
      <c r="CB29" s="46"/>
    </row>
    <row r="30" spans="1:80" ht="12.75" customHeight="1">
      <c r="A30" s="6"/>
      <c r="B30" s="209" t="s">
        <v>104</v>
      </c>
      <c r="C30" s="26"/>
      <c r="D30" s="25"/>
      <c r="E30" s="26"/>
      <c r="F30" s="26"/>
      <c r="G30" s="26"/>
      <c r="H30" s="26"/>
      <c r="I30" s="6"/>
      <c r="J30" s="20"/>
      <c r="K30" s="6"/>
      <c r="L30" s="49"/>
      <c r="M30" s="49"/>
      <c r="N30" s="49"/>
      <c r="O30" s="49"/>
      <c r="P30" s="49"/>
      <c r="Q30" s="49"/>
      <c r="R30" s="49"/>
      <c r="S30" s="49"/>
      <c r="T30" s="49"/>
      <c r="U30" s="49"/>
      <c r="V30" s="49"/>
      <c r="W30" s="49"/>
      <c r="X30" s="49"/>
      <c r="Y30" s="49"/>
      <c r="Z30" s="46"/>
      <c r="AA30" s="50"/>
      <c r="AB30" s="46"/>
      <c r="AC30" s="46"/>
      <c r="AD30" s="151" t="s">
        <v>155</v>
      </c>
      <c r="AE30" s="169" t="s">
        <v>130</v>
      </c>
      <c r="AF30" s="195" t="s">
        <v>174</v>
      </c>
      <c r="AG30" s="200">
        <v>80000</v>
      </c>
      <c r="AH30" s="200"/>
      <c r="AI30" s="200"/>
      <c r="AJ30" s="200">
        <v>75000</v>
      </c>
      <c r="AK30" s="200">
        <v>150000</v>
      </c>
      <c r="AL30" s="200">
        <v>330000</v>
      </c>
      <c r="AM30" s="200">
        <v>330000</v>
      </c>
      <c r="AN30" s="200">
        <v>330000</v>
      </c>
      <c r="AO30" s="200">
        <v>330000</v>
      </c>
      <c r="AP30" s="200">
        <v>330000</v>
      </c>
      <c r="AQ30" s="200">
        <v>200000</v>
      </c>
      <c r="AR30" s="200">
        <v>100000</v>
      </c>
      <c r="AS30" s="200">
        <v>40000</v>
      </c>
      <c r="AT30" s="200"/>
      <c r="AU30" s="200"/>
      <c r="AV30" s="200"/>
      <c r="AW30" s="200"/>
      <c r="AX30" s="200"/>
      <c r="AY30" s="131"/>
      <c r="AZ30" s="47"/>
      <c r="BA30" s="47"/>
      <c r="BB30" s="47"/>
      <c r="BC30" s="47"/>
      <c r="BD30" s="47"/>
      <c r="BE30" s="47"/>
      <c r="BF30" s="47"/>
      <c r="BG30" s="47"/>
      <c r="BH30" s="47"/>
      <c r="BI30" s="47"/>
      <c r="BJ30" s="47"/>
      <c r="BK30" s="47"/>
      <c r="BL30" s="47"/>
      <c r="BM30" s="47"/>
      <c r="BN30" s="131"/>
      <c r="BO30" s="47"/>
      <c r="BP30" s="47"/>
      <c r="BQ30" s="47"/>
      <c r="BR30" s="47"/>
      <c r="BS30" s="47"/>
      <c r="BT30" s="48"/>
      <c r="BU30" s="46"/>
      <c r="BV30" s="46"/>
      <c r="BW30" s="46"/>
      <c r="BX30" s="46"/>
      <c r="BY30" s="46"/>
      <c r="BZ30" s="46"/>
      <c r="CA30" s="46"/>
      <c r="CB30" s="46"/>
    </row>
    <row r="31" spans="2:80" s="6" customFormat="1" ht="12.75" customHeight="1">
      <c r="B31" s="99"/>
      <c r="C31" s="26"/>
      <c r="D31" s="25"/>
      <c r="E31" s="26"/>
      <c r="F31" s="26"/>
      <c r="G31" s="26"/>
      <c r="H31" s="26"/>
      <c r="J31" s="20"/>
      <c r="L31" s="49"/>
      <c r="M31" s="49"/>
      <c r="N31" s="49"/>
      <c r="O31" s="49"/>
      <c r="P31" s="49"/>
      <c r="Q31" s="49"/>
      <c r="R31" s="49"/>
      <c r="S31" s="49"/>
      <c r="T31" s="49"/>
      <c r="U31" s="49"/>
      <c r="V31" s="49"/>
      <c r="W31" s="49"/>
      <c r="X31" s="49"/>
      <c r="Y31" s="49"/>
      <c r="Z31" s="49"/>
      <c r="AA31" s="54"/>
      <c r="AB31" s="49"/>
      <c r="AC31" s="49"/>
      <c r="AD31" s="151"/>
      <c r="AE31" s="169"/>
      <c r="AF31" s="154"/>
      <c r="AG31" s="200"/>
      <c r="AH31" s="200"/>
      <c r="AI31" s="200"/>
      <c r="AJ31" s="200"/>
      <c r="AK31" s="200"/>
      <c r="AL31" s="200"/>
      <c r="AM31" s="200"/>
      <c r="AN31" s="200"/>
      <c r="AO31" s="200"/>
      <c r="AP31" s="200"/>
      <c r="AQ31" s="200"/>
      <c r="AR31" s="200"/>
      <c r="AS31" s="200"/>
      <c r="AT31" s="200"/>
      <c r="AU31" s="200"/>
      <c r="AV31" s="200"/>
      <c r="AW31" s="200"/>
      <c r="AX31" s="200"/>
      <c r="AY31" s="51"/>
      <c r="AZ31" s="51"/>
      <c r="BA31" s="51"/>
      <c r="BB31" s="51"/>
      <c r="BC31" s="51"/>
      <c r="BD31" s="51"/>
      <c r="BE31" s="51"/>
      <c r="BF31" s="51"/>
      <c r="BG31" s="51"/>
      <c r="BH31" s="51"/>
      <c r="BI31" s="51"/>
      <c r="BJ31" s="51"/>
      <c r="BK31" s="51"/>
      <c r="BL31" s="51"/>
      <c r="BM31" s="51"/>
      <c r="BN31" s="51"/>
      <c r="BO31" s="51"/>
      <c r="BP31" s="51"/>
      <c r="BQ31" s="51"/>
      <c r="BR31" s="51"/>
      <c r="BS31" s="51"/>
      <c r="BT31" s="55"/>
      <c r="BU31" s="49"/>
      <c r="BV31" s="49"/>
      <c r="BW31" s="49"/>
      <c r="BX31" s="49"/>
      <c r="BY31" s="49"/>
      <c r="BZ31" s="49"/>
      <c r="CA31" s="49"/>
      <c r="CB31" s="49"/>
    </row>
    <row r="32" spans="33:50" ht="14.25">
      <c r="AG32" s="202"/>
      <c r="AH32" s="202"/>
      <c r="AI32" s="202"/>
      <c r="AJ32" s="202"/>
      <c r="AK32" s="202"/>
      <c r="AL32" s="202"/>
      <c r="AM32" s="202"/>
      <c r="AN32" s="202"/>
      <c r="AO32" s="202"/>
      <c r="AP32" s="202"/>
      <c r="AQ32" s="202"/>
      <c r="AR32" s="202"/>
      <c r="AS32" s="202"/>
      <c r="AT32" s="202"/>
      <c r="AU32" s="202"/>
      <c r="AV32" s="202"/>
      <c r="AW32" s="202"/>
      <c r="AX32" s="202"/>
    </row>
    <row r="33" spans="1:80" ht="12.75" customHeight="1">
      <c r="A33" s="6"/>
      <c r="B33" s="107"/>
      <c r="C33" s="27"/>
      <c r="D33" s="12"/>
      <c r="E33" s="27"/>
      <c r="F33" s="27"/>
      <c r="G33" s="27"/>
      <c r="H33" s="27"/>
      <c r="I33" s="6"/>
      <c r="J33" s="20"/>
      <c r="K33" s="6"/>
      <c r="L33" s="49"/>
      <c r="M33" s="15"/>
      <c r="N33" s="49"/>
      <c r="O33" s="49"/>
      <c r="P33" s="49"/>
      <c r="Q33" s="49"/>
      <c r="R33" s="49"/>
      <c r="S33" s="49"/>
      <c r="T33" s="49"/>
      <c r="U33" s="49"/>
      <c r="V33" s="49"/>
      <c r="W33" s="49"/>
      <c r="X33" s="49"/>
      <c r="Y33" s="49"/>
      <c r="Z33" s="49"/>
      <c r="AA33" s="49"/>
      <c r="AB33" s="6"/>
      <c r="AC33" s="49"/>
      <c r="AD33" s="151"/>
      <c r="AE33" s="170"/>
      <c r="AF33" s="154"/>
      <c r="AG33" s="200"/>
      <c r="AH33" s="200"/>
      <c r="AI33" s="200"/>
      <c r="AJ33" s="200"/>
      <c r="AK33" s="200"/>
      <c r="AL33" s="200"/>
      <c r="AM33" s="200"/>
      <c r="AN33" s="200"/>
      <c r="AO33" s="200"/>
      <c r="AP33" s="200"/>
      <c r="AQ33" s="200"/>
      <c r="AR33" s="200"/>
      <c r="AS33" s="200"/>
      <c r="AT33" s="200"/>
      <c r="AU33" s="200"/>
      <c r="AV33" s="200"/>
      <c r="AW33" s="200"/>
      <c r="AX33" s="200"/>
      <c r="AY33" s="131"/>
      <c r="AZ33" s="51"/>
      <c r="BA33" s="51"/>
      <c r="BB33" s="51"/>
      <c r="BC33" s="51"/>
      <c r="BD33" s="51"/>
      <c r="BE33" s="51"/>
      <c r="BF33" s="51"/>
      <c r="BG33" s="51"/>
      <c r="BH33" s="51"/>
      <c r="BI33" s="51"/>
      <c r="BJ33" s="51"/>
      <c r="BK33" s="51"/>
      <c r="BL33" s="51"/>
      <c r="BM33" s="51"/>
      <c r="BN33" s="131"/>
      <c r="BO33" s="51"/>
      <c r="BP33" s="51"/>
      <c r="BQ33" s="51"/>
      <c r="BR33" s="51"/>
      <c r="BS33" s="51"/>
      <c r="BT33" s="55"/>
      <c r="BU33" s="46"/>
      <c r="BV33" s="49"/>
      <c r="BW33" s="49"/>
      <c r="BX33" s="49"/>
      <c r="BY33" s="49"/>
      <c r="BZ33" s="49"/>
      <c r="CA33" s="49"/>
      <c r="CB33" s="46"/>
    </row>
    <row r="34" spans="1:80" ht="12.75" customHeight="1">
      <c r="A34" s="6" t="e">
        <f>#REF!+1</f>
        <v>#REF!</v>
      </c>
      <c r="B34" s="108" t="s">
        <v>156</v>
      </c>
      <c r="C34" s="27">
        <v>1</v>
      </c>
      <c r="D34" s="12">
        <v>2</v>
      </c>
      <c r="E34" s="27">
        <v>1</v>
      </c>
      <c r="F34" s="27">
        <v>3</v>
      </c>
      <c r="G34" s="27">
        <v>2</v>
      </c>
      <c r="H34" s="27">
        <v>2</v>
      </c>
      <c r="I34" s="6">
        <f>SUM(D34:H34)</f>
        <v>10</v>
      </c>
      <c r="J34" s="20">
        <f>$D$3*D34+$E$3*E34+$F$3*F34+$G$3*G34+$H$3*H34</f>
        <v>1800000</v>
      </c>
      <c r="K34" s="6"/>
      <c r="L34" s="49">
        <f aca="true" t="shared" si="2" ref="L34:Q34">L$4</f>
        <v>75000</v>
      </c>
      <c r="M34" s="49">
        <f t="shared" si="2"/>
        <v>75000</v>
      </c>
      <c r="N34" s="49">
        <f t="shared" si="2"/>
        <v>150000</v>
      </c>
      <c r="O34" s="49">
        <f t="shared" si="2"/>
        <v>350000</v>
      </c>
      <c r="P34" s="49">
        <f t="shared" si="2"/>
        <v>350000</v>
      </c>
      <c r="Q34" s="49">
        <f t="shared" si="2"/>
        <v>350000</v>
      </c>
      <c r="R34" s="49"/>
      <c r="S34" s="49"/>
      <c r="T34" s="49"/>
      <c r="U34" s="49">
        <f>U$4</f>
        <v>150000</v>
      </c>
      <c r="V34" s="49">
        <f>V$4</f>
        <v>150000</v>
      </c>
      <c r="W34" s="49">
        <f>W$4</f>
        <v>75000</v>
      </c>
      <c r="X34" s="49">
        <f>X$4</f>
        <v>75000</v>
      </c>
      <c r="Y34" s="49"/>
      <c r="Z34" s="49">
        <f>SUM(AB34:BS34)</f>
        <v>875001</v>
      </c>
      <c r="AA34" s="54" t="s">
        <v>79</v>
      </c>
      <c r="AB34" s="49">
        <v>50000</v>
      </c>
      <c r="AC34" s="49">
        <v>50000</v>
      </c>
      <c r="AD34" s="151" t="s">
        <v>155</v>
      </c>
      <c r="AE34" s="170">
        <v>1</v>
      </c>
      <c r="AF34" s="194" t="s">
        <v>173</v>
      </c>
      <c r="AG34" s="200">
        <v>150000</v>
      </c>
      <c r="AH34" s="200"/>
      <c r="AI34" s="200"/>
      <c r="AJ34" s="200">
        <v>150000</v>
      </c>
      <c r="AK34" s="200">
        <v>150000</v>
      </c>
      <c r="AL34" s="200">
        <v>150000</v>
      </c>
      <c r="AM34" s="200">
        <v>100000</v>
      </c>
      <c r="AN34" s="200">
        <v>75000</v>
      </c>
      <c r="AO34" s="200"/>
      <c r="AP34" s="200"/>
      <c r="AQ34" s="200"/>
      <c r="AR34" s="200" t="s">
        <v>34</v>
      </c>
      <c r="AS34" s="200"/>
      <c r="AT34" s="200"/>
      <c r="AU34" s="200"/>
      <c r="AV34" s="200"/>
      <c r="AW34" s="200"/>
      <c r="AX34" s="200"/>
      <c r="AY34" s="131"/>
      <c r="AZ34" s="51"/>
      <c r="BA34" s="51"/>
      <c r="BB34" s="51"/>
      <c r="BC34" s="51"/>
      <c r="BD34" s="51"/>
      <c r="BE34" s="51"/>
      <c r="BF34" s="51"/>
      <c r="BG34" s="51"/>
      <c r="BH34" s="51"/>
      <c r="BI34" s="51"/>
      <c r="BJ34" s="51"/>
      <c r="BK34" s="51"/>
      <c r="BL34" s="51"/>
      <c r="BM34" s="51"/>
      <c r="BN34" s="131"/>
      <c r="BO34" s="51"/>
      <c r="BP34" s="51"/>
      <c r="BQ34" s="51"/>
      <c r="BR34" s="51"/>
      <c r="BS34" s="51"/>
      <c r="BT34" s="55"/>
      <c r="BU34" s="46"/>
      <c r="BV34" s="49"/>
      <c r="BZ34" s="49"/>
      <c r="CA34" s="49"/>
      <c r="CB34" s="46"/>
    </row>
    <row r="35" spans="1:80" ht="12.75" customHeight="1">
      <c r="A35" s="6"/>
      <c r="B35" s="109" t="s">
        <v>184</v>
      </c>
      <c r="C35" s="26"/>
      <c r="D35" s="21"/>
      <c r="E35" s="23"/>
      <c r="F35" s="23"/>
      <c r="G35" s="28"/>
      <c r="H35" s="23"/>
      <c r="I35" s="6"/>
      <c r="J35" s="20"/>
      <c r="K35" s="6"/>
      <c r="L35" s="49"/>
      <c r="M35" s="49"/>
      <c r="N35" s="49"/>
      <c r="O35" s="49"/>
      <c r="P35" s="49"/>
      <c r="Q35" s="49"/>
      <c r="R35" s="49"/>
      <c r="S35" s="49"/>
      <c r="T35" s="49"/>
      <c r="U35" s="49"/>
      <c r="V35" s="49"/>
      <c r="W35" s="49"/>
      <c r="X35" s="49"/>
      <c r="Y35" s="49"/>
      <c r="Z35" s="46"/>
      <c r="AA35" s="46"/>
      <c r="AC35" s="46"/>
      <c r="AD35" s="154" t="s">
        <v>154</v>
      </c>
      <c r="AE35" s="142"/>
      <c r="AF35" s="194" t="s">
        <v>173</v>
      </c>
      <c r="AG35" s="200">
        <v>50000</v>
      </c>
      <c r="AH35" s="200"/>
      <c r="AI35" s="200"/>
      <c r="AJ35" s="200"/>
      <c r="AK35" s="200"/>
      <c r="AL35" s="200"/>
      <c r="AM35" s="200"/>
      <c r="AN35" s="200"/>
      <c r="AO35" s="200"/>
      <c r="AP35" s="200"/>
      <c r="AQ35" s="200"/>
      <c r="AR35" s="200"/>
      <c r="AS35" s="200"/>
      <c r="AT35" s="200"/>
      <c r="AU35" s="200"/>
      <c r="AV35" s="200"/>
      <c r="AW35" s="200"/>
      <c r="AX35" s="200" t="s">
        <v>34</v>
      </c>
      <c r="AY35" s="131"/>
      <c r="AZ35" s="47"/>
      <c r="BA35" s="47"/>
      <c r="BB35" s="47"/>
      <c r="BC35" s="47"/>
      <c r="BD35" s="47"/>
      <c r="BE35" s="47"/>
      <c r="BF35" s="47"/>
      <c r="BG35" s="47"/>
      <c r="BH35" s="47"/>
      <c r="BI35" s="47"/>
      <c r="BJ35" s="47"/>
      <c r="BK35" s="47"/>
      <c r="BL35" s="47"/>
      <c r="BM35" s="47"/>
      <c r="BN35" s="131"/>
      <c r="BO35" s="47"/>
      <c r="BP35" s="47"/>
      <c r="BQ35" s="47"/>
      <c r="BR35" s="47"/>
      <c r="BS35" s="47"/>
      <c r="BT35" s="48"/>
      <c r="BU35" s="46"/>
      <c r="BV35" s="46"/>
      <c r="BW35" s="46"/>
      <c r="BX35" s="46"/>
      <c r="BY35" s="46"/>
      <c r="BZ35" s="46"/>
      <c r="CA35" s="46"/>
      <c r="CB35" s="46"/>
    </row>
    <row r="36" spans="1:80" ht="12.75" customHeight="1">
      <c r="A36" s="6"/>
      <c r="AG36" s="202"/>
      <c r="AH36" s="202"/>
      <c r="AI36" s="202"/>
      <c r="AJ36" s="202"/>
      <c r="AK36" s="200"/>
      <c r="AL36" s="200"/>
      <c r="AM36" s="200"/>
      <c r="AN36" s="200"/>
      <c r="AO36" s="200"/>
      <c r="AP36" s="200">
        <v>10000</v>
      </c>
      <c r="AQ36" s="200">
        <v>150000</v>
      </c>
      <c r="AR36" s="200">
        <v>150000</v>
      </c>
      <c r="AS36" s="200">
        <v>150000</v>
      </c>
      <c r="AT36" s="200">
        <v>150000</v>
      </c>
      <c r="AU36" s="200">
        <v>100000</v>
      </c>
      <c r="AV36" s="200">
        <v>75000</v>
      </c>
      <c r="AW36" s="202"/>
      <c r="AX36" s="202"/>
      <c r="AZ36" s="47"/>
      <c r="BA36" s="47"/>
      <c r="BB36" s="47"/>
      <c r="BC36" s="47"/>
      <c r="BE36" s="47"/>
      <c r="BF36" s="47"/>
      <c r="BK36" s="47"/>
      <c r="BL36" s="47"/>
      <c r="BM36" s="47"/>
      <c r="BN36" s="131"/>
      <c r="BO36" s="47"/>
      <c r="BP36" s="47"/>
      <c r="BQ36" s="47"/>
      <c r="BR36" s="47"/>
      <c r="BS36" s="47"/>
      <c r="BT36" s="48"/>
      <c r="BU36" s="46"/>
      <c r="BV36" s="46"/>
      <c r="BW36" s="46"/>
      <c r="BX36" s="46"/>
      <c r="BY36" s="46"/>
      <c r="BZ36" s="46"/>
      <c r="CA36" s="46"/>
      <c r="CB36" s="46"/>
    </row>
    <row r="37" spans="1:80" ht="12.75" customHeight="1">
      <c r="A37" s="6"/>
      <c r="B37" s="98"/>
      <c r="C37" s="93"/>
      <c r="D37" s="94"/>
      <c r="E37" s="93"/>
      <c r="F37" s="93"/>
      <c r="G37" s="93"/>
      <c r="H37" s="93"/>
      <c r="I37" s="67"/>
      <c r="J37" s="92"/>
      <c r="K37" s="67"/>
      <c r="L37" s="58"/>
      <c r="M37" s="58"/>
      <c r="N37" s="58"/>
      <c r="O37" s="58"/>
      <c r="P37" s="58"/>
      <c r="Q37" s="58"/>
      <c r="R37" s="58"/>
      <c r="S37" s="58"/>
      <c r="T37" s="58"/>
      <c r="U37" s="58"/>
      <c r="V37" s="58"/>
      <c r="W37" s="58"/>
      <c r="X37" s="58"/>
      <c r="Y37" s="58"/>
      <c r="Z37" s="58"/>
      <c r="AA37" s="95"/>
      <c r="AB37" s="58"/>
      <c r="AC37" s="58"/>
      <c r="AD37" s="151"/>
      <c r="AE37" s="168"/>
      <c r="AF37" s="154"/>
      <c r="AG37" s="200"/>
      <c r="AH37" s="200"/>
      <c r="AI37" s="200"/>
      <c r="AJ37" s="201"/>
      <c r="AK37" s="200"/>
      <c r="AL37" s="200"/>
      <c r="AM37" s="200"/>
      <c r="AN37" s="200"/>
      <c r="AO37" s="200"/>
      <c r="AP37" s="201"/>
      <c r="AQ37" s="201"/>
      <c r="AR37" s="201"/>
      <c r="AS37" s="201"/>
      <c r="AT37" s="200"/>
      <c r="AU37" s="200"/>
      <c r="AV37" s="200"/>
      <c r="AW37" s="200"/>
      <c r="AX37" s="200"/>
      <c r="AY37" s="131"/>
      <c r="AZ37" s="47"/>
      <c r="BA37" s="47"/>
      <c r="BB37" s="47"/>
      <c r="BC37" s="47"/>
      <c r="BD37" s="47"/>
      <c r="BE37" s="47"/>
      <c r="BF37" s="47"/>
      <c r="BK37" s="47"/>
      <c r="BL37" s="47"/>
      <c r="BM37" s="47"/>
      <c r="BN37" s="131"/>
      <c r="BO37" s="47"/>
      <c r="BP37" s="47"/>
      <c r="BQ37" s="47"/>
      <c r="BR37" s="47"/>
      <c r="BS37" s="47"/>
      <c r="BT37" s="48"/>
      <c r="BU37" s="46"/>
      <c r="BV37" s="46"/>
      <c r="BW37" s="46"/>
      <c r="BX37" s="46"/>
      <c r="BY37" s="46"/>
      <c r="BZ37" s="46"/>
      <c r="CA37" s="46"/>
      <c r="CB37" s="46"/>
    </row>
    <row r="38" spans="1:80" ht="12.75" customHeight="1">
      <c r="A38" s="6" t="e">
        <f>A13+1</f>
        <v>#REF!</v>
      </c>
      <c r="B38" s="98" t="s">
        <v>164</v>
      </c>
      <c r="C38" s="19">
        <v>2</v>
      </c>
      <c r="D38" s="18">
        <v>2</v>
      </c>
      <c r="E38" s="19">
        <v>1</v>
      </c>
      <c r="F38" s="19">
        <v>6</v>
      </c>
      <c r="G38" s="19">
        <v>2</v>
      </c>
      <c r="H38" s="19">
        <v>2</v>
      </c>
      <c r="I38" s="17">
        <f aca="true" t="shared" si="3" ref="I38:I43">SUM(D38:H38)</f>
        <v>13</v>
      </c>
      <c r="J38" s="20">
        <f aca="true" t="shared" si="4" ref="J38:J43">$D$3*D38+$E$3*E38+$F$3*F38+$G$3*G38+$H$3*H38</f>
        <v>2850000</v>
      </c>
      <c r="K38" s="6"/>
      <c r="L38" s="49">
        <f aca="true" t="shared" si="5" ref="L38:P42">L$4</f>
        <v>75000</v>
      </c>
      <c r="M38" s="49">
        <f t="shared" si="5"/>
        <v>75000</v>
      </c>
      <c r="N38" s="49">
        <f t="shared" si="5"/>
        <v>150000</v>
      </c>
      <c r="O38" s="49">
        <f t="shared" si="5"/>
        <v>350000</v>
      </c>
      <c r="P38" s="49">
        <f t="shared" si="5"/>
        <v>350000</v>
      </c>
      <c r="Q38" s="49">
        <f>Q$4</f>
        <v>350000</v>
      </c>
      <c r="R38" s="49">
        <f>R$4</f>
        <v>350000</v>
      </c>
      <c r="S38" s="49">
        <f>S$4</f>
        <v>350000</v>
      </c>
      <c r="T38" s="49">
        <f>T$4</f>
        <v>350000</v>
      </c>
      <c r="U38" s="49">
        <f aca="true" t="shared" si="6" ref="U38:X42">U$4</f>
        <v>150000</v>
      </c>
      <c r="V38" s="49">
        <f t="shared" si="6"/>
        <v>150000</v>
      </c>
      <c r="W38" s="49">
        <f t="shared" si="6"/>
        <v>75000</v>
      </c>
      <c r="X38" s="49">
        <f t="shared" si="6"/>
        <v>75000</v>
      </c>
      <c r="Y38" s="49">
        <f aca="true" t="shared" si="7" ref="Y38:Y43">SUM(L38:X38)</f>
        <v>2850000</v>
      </c>
      <c r="Z38" s="49">
        <f>SUM(AG38:BS38)</f>
        <v>2565000</v>
      </c>
      <c r="AA38" s="56" t="s">
        <v>79</v>
      </c>
      <c r="AB38" s="49">
        <v>75000</v>
      </c>
      <c r="AC38" s="49">
        <v>75000</v>
      </c>
      <c r="AD38" s="151" t="s">
        <v>155</v>
      </c>
      <c r="AE38" s="168">
        <v>2</v>
      </c>
      <c r="AF38" s="194" t="s">
        <v>173</v>
      </c>
      <c r="AG38" s="200">
        <v>25000</v>
      </c>
      <c r="AH38" s="200"/>
      <c r="AI38" s="200"/>
      <c r="AJ38" s="200">
        <v>100000</v>
      </c>
      <c r="AK38" s="200">
        <v>250000</v>
      </c>
      <c r="AL38" s="200">
        <v>360000</v>
      </c>
      <c r="AM38" s="200">
        <v>360000</v>
      </c>
      <c r="AN38" s="200">
        <v>360000</v>
      </c>
      <c r="AO38" s="200">
        <v>360000</v>
      </c>
      <c r="AP38" s="200">
        <v>360000</v>
      </c>
      <c r="AQ38" s="200">
        <v>250000</v>
      </c>
      <c r="AR38" s="200">
        <v>100000</v>
      </c>
      <c r="AS38" s="200">
        <v>40000</v>
      </c>
      <c r="AT38" s="200"/>
      <c r="AU38" s="200"/>
      <c r="AV38" s="200"/>
      <c r="AW38" s="200"/>
      <c r="AX38" s="200"/>
      <c r="AY38" s="51"/>
      <c r="AZ38" s="51"/>
      <c r="BA38" s="51"/>
      <c r="BB38" s="51"/>
      <c r="BC38" s="51"/>
      <c r="BD38" s="51"/>
      <c r="BE38" s="51"/>
      <c r="BF38" s="51"/>
      <c r="BG38" s="51"/>
      <c r="BH38" s="51"/>
      <c r="BI38" s="51"/>
      <c r="BJ38" s="51"/>
      <c r="BK38" s="51"/>
      <c r="BL38" s="51"/>
      <c r="BM38" s="51"/>
      <c r="BN38" s="131"/>
      <c r="BO38" s="51"/>
      <c r="BP38" s="51"/>
      <c r="BQ38" s="51"/>
      <c r="BR38" s="51"/>
      <c r="BS38" s="51"/>
      <c r="BT38" s="55"/>
      <c r="BU38" s="46"/>
      <c r="BV38" s="49"/>
      <c r="BW38" s="49"/>
      <c r="BX38" s="49"/>
      <c r="BY38" s="49"/>
      <c r="BZ38" s="49"/>
      <c r="CA38" s="49"/>
      <c r="CB38" s="46"/>
    </row>
    <row r="39" spans="1:80" ht="12.75" customHeight="1">
      <c r="A39" s="6" t="e">
        <f>A14+1</f>
        <v>#REF!</v>
      </c>
      <c r="B39" s="100" t="s">
        <v>165</v>
      </c>
      <c r="C39" s="23">
        <v>2</v>
      </c>
      <c r="D39" s="21">
        <v>2</v>
      </c>
      <c r="E39" s="23">
        <v>1</v>
      </c>
      <c r="F39" s="23">
        <v>2</v>
      </c>
      <c r="G39" s="23">
        <v>2</v>
      </c>
      <c r="H39" s="23">
        <v>2</v>
      </c>
      <c r="I39" s="6">
        <f t="shared" si="3"/>
        <v>9</v>
      </c>
      <c r="J39" s="20">
        <f t="shared" si="4"/>
        <v>1450000</v>
      </c>
      <c r="K39" s="6"/>
      <c r="L39" s="49">
        <f t="shared" si="5"/>
        <v>75000</v>
      </c>
      <c r="M39" s="49">
        <f t="shared" si="5"/>
        <v>75000</v>
      </c>
      <c r="N39" s="49">
        <f t="shared" si="5"/>
        <v>150000</v>
      </c>
      <c r="O39" s="49">
        <f t="shared" si="5"/>
        <v>350000</v>
      </c>
      <c r="P39" s="49">
        <f t="shared" si="5"/>
        <v>350000</v>
      </c>
      <c r="Q39" s="49"/>
      <c r="R39" s="49"/>
      <c r="S39" s="49"/>
      <c r="T39" s="49"/>
      <c r="U39" s="49">
        <f t="shared" si="6"/>
        <v>150000</v>
      </c>
      <c r="V39" s="49">
        <f t="shared" si="6"/>
        <v>150000</v>
      </c>
      <c r="W39" s="49">
        <f t="shared" si="6"/>
        <v>75000</v>
      </c>
      <c r="X39" s="49">
        <f t="shared" si="6"/>
        <v>75000</v>
      </c>
      <c r="Y39" s="49">
        <f t="shared" si="7"/>
        <v>1450000</v>
      </c>
      <c r="Z39" s="49">
        <f>SUM(AB39:BS39)</f>
        <v>475002</v>
      </c>
      <c r="AA39" s="49"/>
      <c r="AB39" s="56"/>
      <c r="AC39" s="49"/>
      <c r="AD39" s="151" t="s">
        <v>155</v>
      </c>
      <c r="AE39" s="28">
        <v>2</v>
      </c>
      <c r="AF39" s="194" t="s">
        <v>173</v>
      </c>
      <c r="AG39" s="203"/>
      <c r="AH39" s="203"/>
      <c r="AI39" s="203"/>
      <c r="AJ39" s="200">
        <v>50000</v>
      </c>
      <c r="AK39" s="200">
        <v>50000</v>
      </c>
      <c r="AL39" s="200">
        <v>50000</v>
      </c>
      <c r="AM39" s="200">
        <v>50000</v>
      </c>
      <c r="AN39" s="200">
        <v>50000</v>
      </c>
      <c r="AO39" s="200">
        <v>50000</v>
      </c>
      <c r="AP39" s="200">
        <v>50000</v>
      </c>
      <c r="AQ39" s="200">
        <v>50000</v>
      </c>
      <c r="AR39" s="200">
        <v>50000</v>
      </c>
      <c r="AS39" s="200">
        <v>25000</v>
      </c>
      <c r="AT39" s="202" t="s">
        <v>34</v>
      </c>
      <c r="AU39" s="202"/>
      <c r="AV39" s="200"/>
      <c r="AW39" s="200"/>
      <c r="AX39" s="200"/>
      <c r="AY39" s="51"/>
      <c r="AZ39" s="51"/>
      <c r="BA39" s="51"/>
      <c r="BB39" s="51"/>
      <c r="BC39" s="51"/>
      <c r="BD39" s="51"/>
      <c r="BE39" s="51"/>
      <c r="BF39" s="51"/>
      <c r="BG39" s="51"/>
      <c r="BH39" s="51"/>
      <c r="BI39" s="51"/>
      <c r="BJ39" s="51"/>
      <c r="BK39" s="51"/>
      <c r="BL39" s="51"/>
      <c r="BM39" s="51"/>
      <c r="BN39" s="131"/>
      <c r="BO39" s="51"/>
      <c r="BP39" s="51"/>
      <c r="BQ39" s="51"/>
      <c r="BR39" s="51"/>
      <c r="BS39" s="51"/>
      <c r="BT39" s="55"/>
      <c r="BU39" s="46"/>
      <c r="BV39" s="49"/>
      <c r="BW39" s="49"/>
      <c r="BX39" s="49"/>
      <c r="BY39" s="49"/>
      <c r="BZ39" s="49"/>
      <c r="CA39" s="49"/>
      <c r="CB39" s="46"/>
    </row>
    <row r="40" spans="1:80" ht="12.75" customHeight="1">
      <c r="A40" s="6" t="e">
        <f>A39+1</f>
        <v>#REF!</v>
      </c>
      <c r="B40" s="100" t="s">
        <v>166</v>
      </c>
      <c r="C40" s="23">
        <v>2</v>
      </c>
      <c r="D40" s="21">
        <v>2</v>
      </c>
      <c r="E40" s="23">
        <v>1</v>
      </c>
      <c r="F40" s="23">
        <v>2</v>
      </c>
      <c r="G40" s="23">
        <v>2</v>
      </c>
      <c r="H40" s="23">
        <v>2</v>
      </c>
      <c r="I40" s="6">
        <f t="shared" si="3"/>
        <v>9</v>
      </c>
      <c r="J40" s="20">
        <f t="shared" si="4"/>
        <v>1450000</v>
      </c>
      <c r="K40" s="6"/>
      <c r="L40" s="49">
        <v>75000</v>
      </c>
      <c r="M40" s="49">
        <v>75000</v>
      </c>
      <c r="N40" s="49">
        <v>150000</v>
      </c>
      <c r="O40" s="49">
        <v>350000</v>
      </c>
      <c r="P40" s="49">
        <v>350000</v>
      </c>
      <c r="Q40" s="49"/>
      <c r="R40" s="49"/>
      <c r="S40" s="49"/>
      <c r="T40" s="49"/>
      <c r="U40" s="49">
        <v>150000</v>
      </c>
      <c r="V40" s="49">
        <v>150000</v>
      </c>
      <c r="W40" s="49">
        <v>75000</v>
      </c>
      <c r="X40" s="49">
        <v>75000</v>
      </c>
      <c r="Y40" s="49">
        <f t="shared" si="7"/>
        <v>1450000</v>
      </c>
      <c r="Z40" s="49">
        <f>SUM(AB40:BS40)</f>
        <v>475002</v>
      </c>
      <c r="AA40" s="49"/>
      <c r="AB40" s="56"/>
      <c r="AC40" s="49"/>
      <c r="AD40" s="151" t="s">
        <v>155</v>
      </c>
      <c r="AE40" s="28">
        <v>2</v>
      </c>
      <c r="AF40" s="194" t="s">
        <v>173</v>
      </c>
      <c r="AG40" s="201"/>
      <c r="AH40" s="201"/>
      <c r="AI40" s="201"/>
      <c r="AJ40" s="200">
        <v>50000</v>
      </c>
      <c r="AK40" s="200">
        <v>50000</v>
      </c>
      <c r="AL40" s="200">
        <v>50000</v>
      </c>
      <c r="AM40" s="200">
        <v>50000</v>
      </c>
      <c r="AN40" s="200">
        <v>50000</v>
      </c>
      <c r="AO40" s="200">
        <v>50000</v>
      </c>
      <c r="AP40" s="200">
        <v>50000</v>
      </c>
      <c r="AQ40" s="200">
        <v>50000</v>
      </c>
      <c r="AR40" s="200">
        <v>50000</v>
      </c>
      <c r="AS40" s="200">
        <v>25000</v>
      </c>
      <c r="AT40" s="202"/>
      <c r="AU40" s="202"/>
      <c r="AV40" s="202"/>
      <c r="AW40" s="202"/>
      <c r="AX40" s="202"/>
      <c r="AY40" s="6"/>
      <c r="AZ40" s="6"/>
      <c r="BA40" s="6"/>
      <c r="BD40" s="51"/>
      <c r="BE40" s="51"/>
      <c r="BF40" s="51"/>
      <c r="BG40" s="51"/>
      <c r="BH40" s="51"/>
      <c r="BI40" s="51"/>
      <c r="BJ40" s="51"/>
      <c r="BK40" s="51"/>
      <c r="BL40" s="51"/>
      <c r="BM40" s="51"/>
      <c r="BN40" s="131"/>
      <c r="BO40" s="51"/>
      <c r="BP40" s="51"/>
      <c r="BQ40" s="51"/>
      <c r="BR40" s="51"/>
      <c r="BS40" s="51"/>
      <c r="BT40" s="55"/>
      <c r="BU40" s="46"/>
      <c r="BV40" s="49"/>
      <c r="BW40" s="49"/>
      <c r="BX40" s="49"/>
      <c r="BY40" s="49"/>
      <c r="BZ40" s="49"/>
      <c r="CA40" s="49"/>
      <c r="CB40" s="46"/>
    </row>
    <row r="41" spans="1:80" ht="12.75" customHeight="1">
      <c r="A41" s="6" t="e">
        <f>A40+1</f>
        <v>#REF!</v>
      </c>
      <c r="B41" s="98" t="s">
        <v>116</v>
      </c>
      <c r="C41" s="19">
        <v>2</v>
      </c>
      <c r="D41" s="18">
        <v>2</v>
      </c>
      <c r="E41" s="19">
        <v>1</v>
      </c>
      <c r="F41" s="19">
        <v>6</v>
      </c>
      <c r="G41" s="19">
        <v>2</v>
      </c>
      <c r="H41" s="19">
        <v>2</v>
      </c>
      <c r="I41" s="6">
        <f t="shared" si="3"/>
        <v>13</v>
      </c>
      <c r="J41" s="20">
        <f t="shared" si="4"/>
        <v>2850000</v>
      </c>
      <c r="K41" s="6"/>
      <c r="L41" s="49">
        <v>75000</v>
      </c>
      <c r="M41" s="49">
        <v>75000</v>
      </c>
      <c r="N41" s="49">
        <v>150000</v>
      </c>
      <c r="O41" s="49">
        <v>350000</v>
      </c>
      <c r="P41" s="49">
        <v>350000</v>
      </c>
      <c r="Q41" s="49">
        <v>350000</v>
      </c>
      <c r="R41" s="49">
        <v>350000</v>
      </c>
      <c r="S41" s="49">
        <v>350000</v>
      </c>
      <c r="T41" s="49">
        <v>350000</v>
      </c>
      <c r="U41" s="49">
        <v>150000</v>
      </c>
      <c r="V41" s="49">
        <v>150000</v>
      </c>
      <c r="W41" s="49">
        <v>75000</v>
      </c>
      <c r="X41" s="49">
        <v>75000</v>
      </c>
      <c r="Y41" s="49">
        <f t="shared" si="7"/>
        <v>2850000</v>
      </c>
      <c r="Z41" s="49">
        <f>SUM(AB41:BS41)</f>
        <v>2565002</v>
      </c>
      <c r="AA41" s="49"/>
      <c r="AB41" s="56"/>
      <c r="AC41" s="49"/>
      <c r="AD41" s="151" t="s">
        <v>155</v>
      </c>
      <c r="AE41" s="168">
        <v>2</v>
      </c>
      <c r="AF41" s="194" t="s">
        <v>173</v>
      </c>
      <c r="AG41" s="200"/>
      <c r="AH41" s="200"/>
      <c r="AI41" s="200"/>
      <c r="AJ41" s="200"/>
      <c r="AK41" s="200"/>
      <c r="AL41" s="200"/>
      <c r="AM41" s="202"/>
      <c r="AN41" s="202"/>
      <c r="AO41" s="202"/>
      <c r="AP41" s="202"/>
      <c r="AQ41" s="200">
        <v>25000</v>
      </c>
      <c r="AR41" s="200">
        <v>100000</v>
      </c>
      <c r="AS41" s="200">
        <v>250000</v>
      </c>
      <c r="AT41" s="200">
        <v>360000</v>
      </c>
      <c r="AU41" s="200">
        <v>360000</v>
      </c>
      <c r="AV41" s="200">
        <v>360000</v>
      </c>
      <c r="AW41" s="200">
        <v>360000</v>
      </c>
      <c r="AX41" s="200">
        <v>360000</v>
      </c>
      <c r="AY41" s="51">
        <v>250000</v>
      </c>
      <c r="AZ41" s="51">
        <v>100000</v>
      </c>
      <c r="BA41" s="51">
        <v>40000</v>
      </c>
      <c r="BB41" s="51"/>
      <c r="BC41" s="51"/>
      <c r="BD41" s="51"/>
      <c r="BE41" s="51"/>
      <c r="BF41" s="51"/>
      <c r="BG41" s="51"/>
      <c r="BH41" s="51"/>
      <c r="BI41" s="51"/>
      <c r="BJ41" s="51"/>
      <c r="BK41" s="51"/>
      <c r="BL41" s="51"/>
      <c r="BM41" s="51"/>
      <c r="BN41" s="131"/>
      <c r="BO41" s="51"/>
      <c r="BP41" s="51"/>
      <c r="BQ41" s="51"/>
      <c r="BR41" s="51"/>
      <c r="BS41" s="51"/>
      <c r="BT41" s="55"/>
      <c r="BU41" s="46"/>
      <c r="BV41" s="49"/>
      <c r="BW41" s="49"/>
      <c r="BX41" s="49"/>
      <c r="BY41" s="49"/>
      <c r="BZ41" s="49"/>
      <c r="CA41" s="49"/>
      <c r="CB41" s="46"/>
    </row>
    <row r="42" spans="1:80" ht="12.75" customHeight="1">
      <c r="A42" s="6" t="e">
        <f>A40+1</f>
        <v>#REF!</v>
      </c>
      <c r="B42" s="100" t="s">
        <v>167</v>
      </c>
      <c r="C42" s="23">
        <v>2</v>
      </c>
      <c r="D42" s="21">
        <v>2</v>
      </c>
      <c r="E42" s="23">
        <v>1</v>
      </c>
      <c r="F42" s="23">
        <v>2</v>
      </c>
      <c r="G42" s="23">
        <v>2</v>
      </c>
      <c r="H42" s="23">
        <v>2</v>
      </c>
      <c r="I42" s="6">
        <f t="shared" si="3"/>
        <v>9</v>
      </c>
      <c r="J42" s="20">
        <f t="shared" si="4"/>
        <v>1450000</v>
      </c>
      <c r="K42" s="6"/>
      <c r="L42" s="49">
        <f t="shared" si="5"/>
        <v>75000</v>
      </c>
      <c r="M42" s="49">
        <f t="shared" si="5"/>
        <v>75000</v>
      </c>
      <c r="N42" s="49">
        <f t="shared" si="5"/>
        <v>150000</v>
      </c>
      <c r="O42" s="49">
        <f t="shared" si="5"/>
        <v>350000</v>
      </c>
      <c r="P42" s="49">
        <f t="shared" si="5"/>
        <v>350000</v>
      </c>
      <c r="Q42" s="49"/>
      <c r="R42" s="49"/>
      <c r="S42" s="49"/>
      <c r="T42" s="49"/>
      <c r="U42" s="49">
        <f t="shared" si="6"/>
        <v>150000</v>
      </c>
      <c r="V42" s="49">
        <f t="shared" si="6"/>
        <v>150000</v>
      </c>
      <c r="W42" s="49">
        <f t="shared" si="6"/>
        <v>75000</v>
      </c>
      <c r="X42" s="49">
        <f t="shared" si="6"/>
        <v>75000</v>
      </c>
      <c r="Y42" s="49">
        <f t="shared" si="7"/>
        <v>1450000</v>
      </c>
      <c r="Z42" s="49">
        <f>SUM(AB42:BS42)</f>
        <v>475002</v>
      </c>
      <c r="AA42" s="49"/>
      <c r="AB42" s="56"/>
      <c r="AC42" s="49"/>
      <c r="AD42" s="151" t="s">
        <v>155</v>
      </c>
      <c r="AE42" s="28">
        <v>2</v>
      </c>
      <c r="AF42" s="194" t="s">
        <v>173</v>
      </c>
      <c r="AG42" s="203"/>
      <c r="AH42" s="203"/>
      <c r="AI42" s="203"/>
      <c r="AJ42" s="200"/>
      <c r="AK42" s="200"/>
      <c r="AL42" s="200" t="s">
        <v>34</v>
      </c>
      <c r="AM42" s="200"/>
      <c r="AN42" s="200"/>
      <c r="AO42" s="202"/>
      <c r="AP42" s="202"/>
      <c r="AQ42" s="203"/>
      <c r="AR42" s="200">
        <v>50000</v>
      </c>
      <c r="AS42" s="200">
        <v>50000</v>
      </c>
      <c r="AT42" s="200">
        <v>50000</v>
      </c>
      <c r="AU42" s="200">
        <v>50000</v>
      </c>
      <c r="AV42" s="200">
        <v>50000</v>
      </c>
      <c r="AW42" s="200">
        <v>50000</v>
      </c>
      <c r="AX42" s="200">
        <v>50000</v>
      </c>
      <c r="AY42" s="51">
        <v>50000</v>
      </c>
      <c r="AZ42" s="51">
        <v>50000</v>
      </c>
      <c r="BA42" s="51">
        <v>25000</v>
      </c>
      <c r="BB42" s="51"/>
      <c r="BC42" s="51"/>
      <c r="BD42" s="51"/>
      <c r="BE42" s="51"/>
      <c r="BF42" s="51"/>
      <c r="BG42" s="51"/>
      <c r="BH42" s="51"/>
      <c r="BI42" s="51"/>
      <c r="BJ42" s="51"/>
      <c r="BK42" s="51"/>
      <c r="BL42" s="51"/>
      <c r="BM42" s="51"/>
      <c r="BN42" s="131"/>
      <c r="BO42" s="51"/>
      <c r="BP42" s="51"/>
      <c r="BQ42" s="51"/>
      <c r="BR42" s="51"/>
      <c r="BS42" s="51"/>
      <c r="BT42" s="55"/>
      <c r="BU42" s="46"/>
      <c r="BV42" s="49"/>
      <c r="BW42" s="49"/>
      <c r="BX42" s="49"/>
      <c r="BY42" s="49"/>
      <c r="BZ42" s="49"/>
      <c r="CA42" s="49"/>
      <c r="CB42" s="46"/>
    </row>
    <row r="43" spans="1:80" ht="12.75" customHeight="1">
      <c r="A43" s="6" t="e">
        <f>A42+1</f>
        <v>#REF!</v>
      </c>
      <c r="B43" s="100" t="s">
        <v>168</v>
      </c>
      <c r="C43" s="23">
        <v>2</v>
      </c>
      <c r="D43" s="21">
        <v>2</v>
      </c>
      <c r="E43" s="23">
        <v>1</v>
      </c>
      <c r="F43" s="23">
        <v>2</v>
      </c>
      <c r="G43" s="23">
        <v>2</v>
      </c>
      <c r="H43" s="23">
        <v>2</v>
      </c>
      <c r="I43" s="6">
        <f t="shared" si="3"/>
        <v>9</v>
      </c>
      <c r="J43" s="20">
        <f t="shared" si="4"/>
        <v>1450000</v>
      </c>
      <c r="K43" s="6"/>
      <c r="L43" s="49">
        <v>75000</v>
      </c>
      <c r="M43" s="49">
        <v>75000</v>
      </c>
      <c r="N43" s="49">
        <v>150000</v>
      </c>
      <c r="O43" s="49">
        <v>350000</v>
      </c>
      <c r="P43" s="49">
        <v>350000</v>
      </c>
      <c r="Q43" s="49"/>
      <c r="R43" s="49"/>
      <c r="S43" s="49"/>
      <c r="T43" s="49"/>
      <c r="U43" s="49">
        <v>150000</v>
      </c>
      <c r="V43" s="49">
        <v>150000</v>
      </c>
      <c r="W43" s="49">
        <v>75000</v>
      </c>
      <c r="X43" s="49">
        <v>75000</v>
      </c>
      <c r="Y43" s="49">
        <f t="shared" si="7"/>
        <v>1450000</v>
      </c>
      <c r="Z43" s="49">
        <f>SUM(AB43:BS43)</f>
        <v>475002</v>
      </c>
      <c r="AA43" s="49"/>
      <c r="AB43" s="56"/>
      <c r="AC43" s="49"/>
      <c r="AD43" s="151" t="s">
        <v>155</v>
      </c>
      <c r="AE43" s="28">
        <v>2</v>
      </c>
      <c r="AF43" s="194" t="s">
        <v>173</v>
      </c>
      <c r="AG43" s="200"/>
      <c r="AH43" s="200"/>
      <c r="AI43" s="200"/>
      <c r="AJ43" s="200"/>
      <c r="AK43" s="200"/>
      <c r="AL43" s="200"/>
      <c r="AM43" s="200"/>
      <c r="AN43" s="200"/>
      <c r="AO43" s="202"/>
      <c r="AP43" s="202"/>
      <c r="AQ43" s="201"/>
      <c r="AR43" s="200">
        <v>50000</v>
      </c>
      <c r="AS43" s="200">
        <v>50000</v>
      </c>
      <c r="AT43" s="200">
        <v>50000</v>
      </c>
      <c r="AU43" s="200">
        <v>50000</v>
      </c>
      <c r="AV43" s="200">
        <v>50000</v>
      </c>
      <c r="AW43" s="200">
        <v>50000</v>
      </c>
      <c r="AX43" s="200">
        <v>50000</v>
      </c>
      <c r="AY43" s="51">
        <v>50000</v>
      </c>
      <c r="AZ43" s="51">
        <v>50000</v>
      </c>
      <c r="BA43" s="51">
        <v>25000</v>
      </c>
      <c r="BD43" s="51"/>
      <c r="BE43" s="51"/>
      <c r="BF43" s="51"/>
      <c r="BG43" s="51"/>
      <c r="BH43" s="51"/>
      <c r="BI43" s="51"/>
      <c r="BJ43" s="51"/>
      <c r="BK43" s="51"/>
      <c r="BL43" s="51"/>
      <c r="BM43" s="51"/>
      <c r="BN43" s="131"/>
      <c r="BO43" s="51"/>
      <c r="BP43" s="51"/>
      <c r="BQ43" s="51"/>
      <c r="BR43" s="51"/>
      <c r="BS43" s="51"/>
      <c r="BT43" s="55"/>
      <c r="BU43" s="46"/>
      <c r="BV43" s="49"/>
      <c r="BW43" s="49"/>
      <c r="BX43" s="49"/>
      <c r="BY43" s="49"/>
      <c r="BZ43" s="49"/>
      <c r="CA43" s="49"/>
      <c r="CB43" s="46"/>
    </row>
    <row r="44" spans="2:50" ht="14.25">
      <c r="B44" s="161" t="s">
        <v>34</v>
      </c>
      <c r="AG44" s="202"/>
      <c r="AH44" s="202"/>
      <c r="AI44" s="202"/>
      <c r="AJ44" s="202"/>
      <c r="AK44" s="202"/>
      <c r="AL44" s="202"/>
      <c r="AM44" s="202"/>
      <c r="AN44" s="202"/>
      <c r="AO44" s="202"/>
      <c r="AP44" s="202"/>
      <c r="AQ44" s="202"/>
      <c r="AR44" s="202"/>
      <c r="AS44" s="202"/>
      <c r="AT44" s="202"/>
      <c r="AU44" s="202"/>
      <c r="AV44" s="202"/>
      <c r="AW44" s="202"/>
      <c r="AX44" s="202"/>
    </row>
    <row r="45" spans="1:80" ht="12.75" customHeight="1">
      <c r="A45" s="6" t="e">
        <f>#REF!+1</f>
        <v>#REF!</v>
      </c>
      <c r="B45" s="110" t="s">
        <v>33</v>
      </c>
      <c r="C45" s="19">
        <v>2</v>
      </c>
      <c r="D45" s="18">
        <v>2</v>
      </c>
      <c r="E45" s="19">
        <v>1</v>
      </c>
      <c r="F45" s="19">
        <v>6</v>
      </c>
      <c r="G45" s="19">
        <v>2</v>
      </c>
      <c r="H45" s="19">
        <v>2</v>
      </c>
      <c r="I45" s="6">
        <f>SUM(D45:H45)</f>
        <v>13</v>
      </c>
      <c r="J45" s="20">
        <f>$D$3*D45+$E$3*E45+$F$3*F45+$G$3*G45+$H$3*H45</f>
        <v>2850000</v>
      </c>
      <c r="K45" s="6"/>
      <c r="L45" s="49">
        <f aca="true" t="shared" si="8" ref="L45:X45">L$4</f>
        <v>75000</v>
      </c>
      <c r="M45" s="49">
        <f t="shared" si="8"/>
        <v>75000</v>
      </c>
      <c r="N45" s="49">
        <f t="shared" si="8"/>
        <v>150000</v>
      </c>
      <c r="O45" s="49">
        <f t="shared" si="8"/>
        <v>350000</v>
      </c>
      <c r="P45" s="49">
        <f t="shared" si="8"/>
        <v>350000</v>
      </c>
      <c r="Q45" s="49">
        <f t="shared" si="8"/>
        <v>350000</v>
      </c>
      <c r="R45" s="49">
        <f t="shared" si="8"/>
        <v>350000</v>
      </c>
      <c r="S45" s="49">
        <f t="shared" si="8"/>
        <v>350000</v>
      </c>
      <c r="T45" s="49">
        <f t="shared" si="8"/>
        <v>350000</v>
      </c>
      <c r="U45" s="49">
        <f t="shared" si="8"/>
        <v>150000</v>
      </c>
      <c r="V45" s="49">
        <f t="shared" si="8"/>
        <v>150000</v>
      </c>
      <c r="W45" s="49">
        <f t="shared" si="8"/>
        <v>75000</v>
      </c>
      <c r="X45" s="49">
        <f t="shared" si="8"/>
        <v>75000</v>
      </c>
      <c r="Y45" s="49">
        <f>SUM(L45:X45)</f>
        <v>2850000</v>
      </c>
      <c r="Z45" s="49">
        <f>SUM(AB45:BS45)</f>
        <v>2625002</v>
      </c>
      <c r="AA45" s="56" t="s">
        <v>77</v>
      </c>
      <c r="AB45" s="49"/>
      <c r="AC45" s="49">
        <v>75000</v>
      </c>
      <c r="AD45" s="151" t="s">
        <v>155</v>
      </c>
      <c r="AE45" s="168">
        <v>2</v>
      </c>
      <c r="AF45" s="194" t="s">
        <v>173</v>
      </c>
      <c r="AG45" s="200">
        <v>10000</v>
      </c>
      <c r="AH45" s="200"/>
      <c r="AI45" s="200"/>
      <c r="AJ45" s="200">
        <v>100000</v>
      </c>
      <c r="AK45" s="200">
        <v>250000</v>
      </c>
      <c r="AL45" s="200">
        <v>360000</v>
      </c>
      <c r="AM45" s="200">
        <v>360000</v>
      </c>
      <c r="AN45" s="200">
        <v>360000</v>
      </c>
      <c r="AO45" s="200">
        <v>360000</v>
      </c>
      <c r="AP45" s="200">
        <v>360000</v>
      </c>
      <c r="AQ45" s="200">
        <v>250000</v>
      </c>
      <c r="AR45" s="200">
        <v>100000</v>
      </c>
      <c r="AS45" s="200">
        <v>40000</v>
      </c>
      <c r="AT45" s="200"/>
      <c r="AU45" s="200"/>
      <c r="AV45" s="200"/>
      <c r="AW45" s="200"/>
      <c r="AX45" s="200"/>
      <c r="AY45" s="131"/>
      <c r="AZ45" s="51"/>
      <c r="BA45" s="51"/>
      <c r="BB45" s="51"/>
      <c r="BC45" s="51"/>
      <c r="BD45" s="51"/>
      <c r="BE45" s="51"/>
      <c r="BF45" s="51"/>
      <c r="BG45" s="51"/>
      <c r="BH45" s="51"/>
      <c r="BI45" s="51"/>
      <c r="BJ45" s="51"/>
      <c r="BK45" s="51"/>
      <c r="BL45" s="51"/>
      <c r="BM45" s="51"/>
      <c r="BN45" s="131"/>
      <c r="BO45" s="51"/>
      <c r="BP45" s="51"/>
      <c r="BQ45" s="51"/>
      <c r="BR45" s="51"/>
      <c r="BS45" s="51"/>
      <c r="BT45" s="55"/>
      <c r="BU45" s="46"/>
      <c r="BV45" s="49"/>
      <c r="BW45" s="49"/>
      <c r="BX45" s="49"/>
      <c r="BY45" s="49"/>
      <c r="BZ45" s="49"/>
      <c r="CA45" s="49"/>
      <c r="CB45" s="46"/>
    </row>
    <row r="46" spans="1:80" ht="12.75" customHeight="1">
      <c r="A46" s="6"/>
      <c r="B46" s="107"/>
      <c r="C46" s="27"/>
      <c r="D46" s="12"/>
      <c r="E46" s="27"/>
      <c r="F46" s="27"/>
      <c r="G46" s="27"/>
      <c r="H46" s="27"/>
      <c r="I46" s="6"/>
      <c r="J46" s="20"/>
      <c r="K46" s="6"/>
      <c r="L46" s="49"/>
      <c r="M46" s="49"/>
      <c r="N46" s="49"/>
      <c r="O46" s="49"/>
      <c r="P46" s="49"/>
      <c r="Q46" s="49"/>
      <c r="R46" s="49"/>
      <c r="S46" s="49"/>
      <c r="T46" s="49"/>
      <c r="U46" s="49"/>
      <c r="V46" s="49"/>
      <c r="W46" s="49"/>
      <c r="X46" s="49"/>
      <c r="Y46" s="49"/>
      <c r="Z46" s="49"/>
      <c r="AA46" s="56"/>
      <c r="AB46" s="49"/>
      <c r="AC46" s="49"/>
      <c r="AD46" s="151"/>
      <c r="AE46" s="170"/>
      <c r="AF46" s="154"/>
      <c r="AG46" s="200"/>
      <c r="AH46" s="200"/>
      <c r="AI46" s="200"/>
      <c r="AJ46" s="200"/>
      <c r="AK46" s="200"/>
      <c r="AL46" s="200"/>
      <c r="AM46" s="200"/>
      <c r="AN46" s="200"/>
      <c r="AO46" s="200"/>
      <c r="AP46" s="200"/>
      <c r="AQ46" s="200"/>
      <c r="AR46" s="200"/>
      <c r="AS46" s="200"/>
      <c r="AT46" s="200"/>
      <c r="AU46" s="200"/>
      <c r="AV46" s="200"/>
      <c r="AW46" s="200"/>
      <c r="AX46" s="200"/>
      <c r="AY46" s="131"/>
      <c r="AZ46" s="51"/>
      <c r="BA46" s="51"/>
      <c r="BB46" s="51"/>
      <c r="BC46" s="51"/>
      <c r="BD46" s="51"/>
      <c r="BE46" s="51"/>
      <c r="BF46" s="51"/>
      <c r="BG46" s="51"/>
      <c r="BH46" s="51"/>
      <c r="BI46" s="51"/>
      <c r="BJ46" s="51"/>
      <c r="BK46" s="51"/>
      <c r="BL46" s="51"/>
      <c r="BM46" s="51"/>
      <c r="BN46" s="131"/>
      <c r="BO46" s="51"/>
      <c r="BP46" s="51"/>
      <c r="BQ46" s="51"/>
      <c r="BR46" s="51"/>
      <c r="BS46" s="51"/>
      <c r="BT46" s="55"/>
      <c r="BU46" s="46"/>
      <c r="BV46" s="49"/>
      <c r="BW46" s="49"/>
      <c r="BX46" s="49"/>
      <c r="BY46" s="49"/>
      <c r="BZ46" s="49"/>
      <c r="CA46" s="49"/>
      <c r="CB46" s="46"/>
    </row>
    <row r="47" spans="1:80" ht="12.75" customHeight="1">
      <c r="A47" s="6" t="e">
        <f>A50+1</f>
        <v>#REF!</v>
      </c>
      <c r="B47" s="103" t="s">
        <v>81</v>
      </c>
      <c r="C47" s="27">
        <v>2</v>
      </c>
      <c r="D47" s="12">
        <v>1</v>
      </c>
      <c r="E47" s="27">
        <v>1</v>
      </c>
      <c r="F47" s="27">
        <v>6</v>
      </c>
      <c r="G47" s="27">
        <v>2</v>
      </c>
      <c r="H47" s="27">
        <v>2</v>
      </c>
      <c r="I47" s="6">
        <f>SUM(D47:H47)</f>
        <v>12</v>
      </c>
      <c r="J47" s="20">
        <f>$D$3*D47+$E$3*E47+$F$3*F47+$G$3*G47+$H$3*H47</f>
        <v>2775000</v>
      </c>
      <c r="K47" s="6"/>
      <c r="L47" s="49">
        <v>75000</v>
      </c>
      <c r="M47" s="49"/>
      <c r="N47" s="49">
        <v>150000</v>
      </c>
      <c r="O47" s="49">
        <v>350000</v>
      </c>
      <c r="P47" s="49">
        <v>350000</v>
      </c>
      <c r="Q47" s="49">
        <v>350000</v>
      </c>
      <c r="R47" s="49">
        <v>350000</v>
      </c>
      <c r="S47" s="49">
        <v>350000</v>
      </c>
      <c r="T47" s="49">
        <v>350000</v>
      </c>
      <c r="U47" s="49">
        <v>150000</v>
      </c>
      <c r="V47" s="49">
        <v>150000</v>
      </c>
      <c r="W47" s="49">
        <v>75000</v>
      </c>
      <c r="X47" s="49">
        <v>75000</v>
      </c>
      <c r="Y47" s="49">
        <f>SUM(L47:X47)</f>
        <v>2775000</v>
      </c>
      <c r="Z47" s="49">
        <f>SUM(AS47:BS47)</f>
        <v>40000</v>
      </c>
      <c r="AA47" s="56" t="s">
        <v>79</v>
      </c>
      <c r="AB47" s="6"/>
      <c r="AC47" s="49">
        <v>75000</v>
      </c>
      <c r="AD47" s="151" t="s">
        <v>155</v>
      </c>
      <c r="AE47" s="170">
        <v>2</v>
      </c>
      <c r="AF47" s="194" t="s">
        <v>173</v>
      </c>
      <c r="AG47" s="200">
        <v>25000</v>
      </c>
      <c r="AH47" s="200"/>
      <c r="AI47" s="200"/>
      <c r="AJ47" s="200">
        <v>100000</v>
      </c>
      <c r="AK47" s="200">
        <v>250000</v>
      </c>
      <c r="AL47" s="200">
        <v>360000</v>
      </c>
      <c r="AM47" s="200">
        <v>360000</v>
      </c>
      <c r="AN47" s="200">
        <v>360000</v>
      </c>
      <c r="AO47" s="200">
        <v>360000</v>
      </c>
      <c r="AP47" s="200">
        <v>360000</v>
      </c>
      <c r="AQ47" s="200">
        <v>250000</v>
      </c>
      <c r="AR47" s="200">
        <v>100000</v>
      </c>
      <c r="AS47" s="200">
        <v>40000</v>
      </c>
      <c r="AT47" s="200"/>
      <c r="AU47" s="200"/>
      <c r="AV47" s="200"/>
      <c r="AW47" s="200"/>
      <c r="AX47" s="200"/>
      <c r="AY47" s="131"/>
      <c r="AZ47" s="51"/>
      <c r="BA47" s="51"/>
      <c r="BB47" s="51"/>
      <c r="BC47" s="51"/>
      <c r="BD47" s="51"/>
      <c r="BE47" s="51"/>
      <c r="BF47" s="51"/>
      <c r="BG47" s="51"/>
      <c r="BH47" s="51"/>
      <c r="BI47" s="51"/>
      <c r="BJ47" s="51"/>
      <c r="BK47" s="51"/>
      <c r="BL47" s="51"/>
      <c r="BM47" s="51"/>
      <c r="BN47" s="131"/>
      <c r="BO47" s="51"/>
      <c r="BP47" s="51"/>
      <c r="BQ47" s="51"/>
      <c r="BR47" s="51"/>
      <c r="BS47" s="51"/>
      <c r="BT47" s="55"/>
      <c r="BU47" s="46"/>
      <c r="BV47" s="49"/>
      <c r="BW47" s="49"/>
      <c r="BX47" s="49"/>
      <c r="BY47" s="49"/>
      <c r="BZ47" s="49"/>
      <c r="CA47" s="49"/>
      <c r="CB47" s="46"/>
    </row>
    <row r="48" spans="1:80" ht="12.75" customHeight="1">
      <c r="A48" s="6" t="e">
        <f>A34+1</f>
        <v>#REF!</v>
      </c>
      <c r="B48" s="207" t="s">
        <v>44</v>
      </c>
      <c r="C48" s="19">
        <v>1</v>
      </c>
      <c r="D48" s="18">
        <v>1</v>
      </c>
      <c r="E48" s="19">
        <v>1</v>
      </c>
      <c r="F48" s="19">
        <v>1</v>
      </c>
      <c r="G48" s="19">
        <v>1</v>
      </c>
      <c r="H48" s="19">
        <v>2</v>
      </c>
      <c r="I48" s="6">
        <f>SUM(D48:H48)</f>
        <v>6</v>
      </c>
      <c r="J48" s="20">
        <v>900000</v>
      </c>
      <c r="K48" s="6"/>
      <c r="L48" s="49"/>
      <c r="M48" s="49"/>
      <c r="N48" s="49">
        <v>150000</v>
      </c>
      <c r="O48" s="49">
        <v>350000</v>
      </c>
      <c r="P48" s="49">
        <v>350000</v>
      </c>
      <c r="Q48" s="49"/>
      <c r="R48" s="49"/>
      <c r="S48" s="49"/>
      <c r="T48" s="49"/>
      <c r="U48" s="49">
        <v>150000</v>
      </c>
      <c r="V48" s="49"/>
      <c r="W48" s="49">
        <v>75000</v>
      </c>
      <c r="X48" s="49">
        <v>75000</v>
      </c>
      <c r="Y48" s="49"/>
      <c r="Z48" s="49">
        <f>SUM(AC48:BS48)</f>
        <v>1000001</v>
      </c>
      <c r="AA48" s="54" t="s">
        <v>67</v>
      </c>
      <c r="AB48" s="6"/>
      <c r="AC48" s="49"/>
      <c r="AD48" s="151" t="s">
        <v>155</v>
      </c>
      <c r="AE48" s="168">
        <v>1</v>
      </c>
      <c r="AF48" s="197" t="s">
        <v>177</v>
      </c>
      <c r="AG48" s="200"/>
      <c r="AH48" s="200"/>
      <c r="AI48" s="200"/>
      <c r="AJ48" s="200"/>
      <c r="AK48" s="200"/>
      <c r="AL48" s="200"/>
      <c r="AM48" s="200"/>
      <c r="AN48" s="202"/>
      <c r="AO48" s="202"/>
      <c r="AP48" s="202"/>
      <c r="AQ48" s="200">
        <v>75000</v>
      </c>
      <c r="AR48" s="200">
        <v>350000</v>
      </c>
      <c r="AS48" s="205">
        <v>350000</v>
      </c>
      <c r="AT48" s="200">
        <v>150000</v>
      </c>
      <c r="AU48" s="200">
        <v>75000</v>
      </c>
      <c r="AV48" s="202"/>
      <c r="AW48" s="200"/>
      <c r="AX48" s="200"/>
      <c r="AY48" s="131"/>
      <c r="AZ48" s="51"/>
      <c r="BA48" s="51"/>
      <c r="BB48" s="51"/>
      <c r="BC48" s="51"/>
      <c r="BD48" s="51"/>
      <c r="BE48" s="51"/>
      <c r="BF48" s="51"/>
      <c r="BG48" s="51"/>
      <c r="BH48" s="51"/>
      <c r="BI48" s="51"/>
      <c r="BJ48" s="51"/>
      <c r="BK48" s="51"/>
      <c r="BL48" s="51"/>
      <c r="BM48" s="51"/>
      <c r="BN48" s="131"/>
      <c r="BO48" s="51"/>
      <c r="BP48" s="51"/>
      <c r="BQ48" s="51"/>
      <c r="BR48" s="51"/>
      <c r="BS48" s="51"/>
      <c r="BT48" s="55"/>
      <c r="BU48" s="46"/>
      <c r="BV48" s="49"/>
      <c r="BW48" s="49"/>
      <c r="BX48" s="49"/>
      <c r="BY48" s="49"/>
      <c r="BZ48" s="49"/>
      <c r="CA48" s="49"/>
      <c r="CB48" s="46"/>
    </row>
    <row r="49" spans="2:50" ht="14.25">
      <c r="B49" s="161"/>
      <c r="AG49" s="202"/>
      <c r="AH49" s="202"/>
      <c r="AI49" s="202"/>
      <c r="AJ49" s="202"/>
      <c r="AK49" s="202"/>
      <c r="AL49" s="202"/>
      <c r="AM49" s="202"/>
      <c r="AN49" s="202"/>
      <c r="AO49" s="202"/>
      <c r="AP49" s="202"/>
      <c r="AQ49" s="202"/>
      <c r="AR49" s="202"/>
      <c r="AS49" s="202"/>
      <c r="AT49" s="202"/>
      <c r="AU49" s="202"/>
      <c r="AV49" s="202"/>
      <c r="AW49" s="202"/>
      <c r="AX49" s="202"/>
    </row>
    <row r="50" spans="1:80" ht="12.75" customHeight="1">
      <c r="A50" s="6" t="e">
        <f>#REF!+1</f>
        <v>#REF!</v>
      </c>
      <c r="B50" s="98" t="s">
        <v>171</v>
      </c>
      <c r="C50" s="19">
        <v>2</v>
      </c>
      <c r="D50" s="18">
        <v>2</v>
      </c>
      <c r="E50" s="19">
        <v>1</v>
      </c>
      <c r="F50" s="19">
        <v>6</v>
      </c>
      <c r="G50" s="19">
        <v>2</v>
      </c>
      <c r="H50" s="19">
        <v>2</v>
      </c>
      <c r="I50" s="6">
        <f>SUM(D50:H50)</f>
        <v>13</v>
      </c>
      <c r="J50" s="20">
        <f>$D$3*D50+$E$3*E50+$F$3*F50+$G$3*G50+$H$3*H50</f>
        <v>2850000</v>
      </c>
      <c r="K50" s="6"/>
      <c r="L50" s="49">
        <v>75000</v>
      </c>
      <c r="M50" s="49">
        <v>75000</v>
      </c>
      <c r="N50" s="49">
        <v>150000</v>
      </c>
      <c r="O50" s="49">
        <v>350000</v>
      </c>
      <c r="P50" s="49">
        <v>350000</v>
      </c>
      <c r="Q50" s="49">
        <v>350000</v>
      </c>
      <c r="R50" s="49">
        <v>350000</v>
      </c>
      <c r="S50" s="49">
        <v>350000</v>
      </c>
      <c r="T50" s="49">
        <v>350000</v>
      </c>
      <c r="U50" s="49">
        <v>150000</v>
      </c>
      <c r="V50" s="49">
        <v>150000</v>
      </c>
      <c r="W50" s="49">
        <v>75000</v>
      </c>
      <c r="X50" s="49">
        <v>75000</v>
      </c>
      <c r="Y50" s="49">
        <f>SUM(L50:X50)</f>
        <v>2850000</v>
      </c>
      <c r="Z50" s="49">
        <f>SUM(AB50:BS50)</f>
        <v>2580002</v>
      </c>
      <c r="AA50" s="56" t="s">
        <v>76</v>
      </c>
      <c r="AB50" s="49"/>
      <c r="AC50" s="49"/>
      <c r="AD50" s="151" t="s">
        <v>155</v>
      </c>
      <c r="AE50" s="168">
        <v>2</v>
      </c>
      <c r="AF50" s="194" t="s">
        <v>173</v>
      </c>
      <c r="AG50" s="200"/>
      <c r="AH50" s="200"/>
      <c r="AI50" s="200"/>
      <c r="AJ50" s="202"/>
      <c r="AK50" s="202"/>
      <c r="AL50" s="202"/>
      <c r="AM50" s="202"/>
      <c r="AN50" s="202"/>
      <c r="AO50" s="202"/>
      <c r="AP50" s="202"/>
      <c r="AQ50" s="202"/>
      <c r="AR50" s="202"/>
      <c r="AS50" s="202"/>
      <c r="AT50" s="200">
        <v>40000</v>
      </c>
      <c r="AU50" s="200">
        <v>100000</v>
      </c>
      <c r="AV50" s="200">
        <v>250000</v>
      </c>
      <c r="AW50" s="200">
        <v>360000</v>
      </c>
      <c r="AX50" s="200">
        <v>360000</v>
      </c>
      <c r="AY50" s="131">
        <v>360000</v>
      </c>
      <c r="AZ50" s="47">
        <v>360000</v>
      </c>
      <c r="BA50" s="47">
        <v>360000</v>
      </c>
      <c r="BB50" s="47">
        <v>250000</v>
      </c>
      <c r="BC50" s="47">
        <v>100000</v>
      </c>
      <c r="BD50" s="47">
        <v>40000</v>
      </c>
      <c r="BG50" s="51"/>
      <c r="BH50" s="51"/>
      <c r="BI50" s="51"/>
      <c r="BJ50" s="51"/>
      <c r="BK50" s="51"/>
      <c r="BM50" s="51"/>
      <c r="BN50" s="131"/>
      <c r="BO50" s="51"/>
      <c r="BP50" s="51"/>
      <c r="BQ50" s="51"/>
      <c r="BR50" s="51"/>
      <c r="BS50" s="51"/>
      <c r="BT50" s="55"/>
      <c r="BU50" s="46"/>
      <c r="BV50" s="49"/>
      <c r="BW50" s="49"/>
      <c r="BX50" s="49"/>
      <c r="BY50" s="49"/>
      <c r="BZ50" s="49"/>
      <c r="CA50" s="49"/>
      <c r="CB50" s="46"/>
    </row>
    <row r="51" spans="1:80" s="6" customFormat="1" ht="12.75" customHeight="1">
      <c r="A51" s="6" t="e">
        <f>A41+1</f>
        <v>#REF!</v>
      </c>
      <c r="B51" s="100" t="s">
        <v>72</v>
      </c>
      <c r="C51" s="23">
        <v>2</v>
      </c>
      <c r="D51" s="21">
        <v>1</v>
      </c>
      <c r="E51" s="23">
        <v>1</v>
      </c>
      <c r="F51" s="23">
        <v>3</v>
      </c>
      <c r="G51" s="23">
        <v>1</v>
      </c>
      <c r="H51" s="23">
        <v>2</v>
      </c>
      <c r="I51" s="6">
        <f>SUM(D51:H51)</f>
        <v>8</v>
      </c>
      <c r="J51" s="20">
        <f>$D$3*D51+$E$3*E51+$F$3*F51+$G$3*G51+$H$3*H51</f>
        <v>1575000</v>
      </c>
      <c r="L51" s="49"/>
      <c r="M51" s="49"/>
      <c r="N51" s="49"/>
      <c r="O51" s="49"/>
      <c r="P51" s="49"/>
      <c r="Q51" s="49"/>
      <c r="R51" s="49"/>
      <c r="S51" s="49"/>
      <c r="T51" s="49"/>
      <c r="U51" s="49"/>
      <c r="V51" s="49"/>
      <c r="W51" s="49"/>
      <c r="X51" s="49"/>
      <c r="Y51" s="49"/>
      <c r="Z51" s="49">
        <f>SUM(AB51:BS51)</f>
        <v>2630002</v>
      </c>
      <c r="AA51" s="56" t="s">
        <v>76</v>
      </c>
      <c r="AB51" s="49"/>
      <c r="AC51" s="49"/>
      <c r="AD51" s="151" t="s">
        <v>155</v>
      </c>
      <c r="AE51" s="28">
        <v>2</v>
      </c>
      <c r="AF51" s="194" t="s">
        <v>175</v>
      </c>
      <c r="AG51" s="200"/>
      <c r="AH51" s="200"/>
      <c r="AI51" s="200"/>
      <c r="AJ51" s="202"/>
      <c r="AK51" s="202"/>
      <c r="AL51" s="202"/>
      <c r="AM51" s="200">
        <v>40000</v>
      </c>
      <c r="AN51" s="200">
        <v>150000</v>
      </c>
      <c r="AO51" s="200">
        <v>250000</v>
      </c>
      <c r="AP51" s="200">
        <v>360000</v>
      </c>
      <c r="AQ51" s="200">
        <v>360000</v>
      </c>
      <c r="AR51" s="200">
        <v>360000</v>
      </c>
      <c r="AS51" s="200">
        <v>360000</v>
      </c>
      <c r="AT51" s="200">
        <v>360000</v>
      </c>
      <c r="AU51" s="200">
        <v>250000</v>
      </c>
      <c r="AV51" s="200">
        <v>100000</v>
      </c>
      <c r="AW51" s="200">
        <v>40000</v>
      </c>
      <c r="AX51" s="201"/>
      <c r="AY51" s="51"/>
      <c r="AZ51" s="51"/>
      <c r="BA51" s="51"/>
      <c r="BB51" s="51"/>
      <c r="BC51" s="51"/>
      <c r="BD51" s="51"/>
      <c r="BE51" s="51"/>
      <c r="BF51" s="51"/>
      <c r="BG51" s="51"/>
      <c r="BH51" s="51"/>
      <c r="BI51" s="51"/>
      <c r="BJ51" s="51"/>
      <c r="BK51" s="51"/>
      <c r="BL51" s="51"/>
      <c r="BM51" s="51"/>
      <c r="BN51" s="51"/>
      <c r="BO51" s="51"/>
      <c r="BP51" s="51"/>
      <c r="BQ51" s="51"/>
      <c r="BR51" s="51"/>
      <c r="BS51" s="51"/>
      <c r="BT51" s="55"/>
      <c r="BU51" s="49"/>
      <c r="BV51" s="49"/>
      <c r="BW51" s="49"/>
      <c r="BX51" s="49"/>
      <c r="BY51" s="49"/>
      <c r="BZ51" s="49"/>
      <c r="CA51" s="49"/>
      <c r="CB51" s="49"/>
    </row>
    <row r="52" spans="1:80" ht="14.25">
      <c r="A52" s="6" t="e">
        <f>#REF!+1</f>
        <v>#REF!</v>
      </c>
      <c r="B52" s="111" t="s">
        <v>128</v>
      </c>
      <c r="C52" s="19">
        <v>6</v>
      </c>
      <c r="D52" s="18">
        <v>2</v>
      </c>
      <c r="E52" s="19">
        <v>1</v>
      </c>
      <c r="F52" s="19">
        <v>3</v>
      </c>
      <c r="G52" s="19">
        <v>2</v>
      </c>
      <c r="H52" s="19">
        <v>2</v>
      </c>
      <c r="I52" s="6">
        <f>SUM(D52:H52)</f>
        <v>10</v>
      </c>
      <c r="J52" s="20">
        <f>$D$3*D52+$E$3*E52+$F$3*F52+$G$3*G52+$H$3*H52</f>
        <v>1800000</v>
      </c>
      <c r="K52" s="6"/>
      <c r="L52" s="49">
        <v>75000</v>
      </c>
      <c r="M52" s="49">
        <v>75000</v>
      </c>
      <c r="N52" s="49">
        <v>150000</v>
      </c>
      <c r="O52" s="49">
        <v>350000</v>
      </c>
      <c r="P52" s="49">
        <v>350000</v>
      </c>
      <c r="Q52" s="49">
        <v>350000</v>
      </c>
      <c r="R52" s="15"/>
      <c r="S52" s="15"/>
      <c r="T52" s="49"/>
      <c r="U52" s="49">
        <v>150000</v>
      </c>
      <c r="V52" s="49">
        <v>150000</v>
      </c>
      <c r="W52" s="49">
        <v>75000</v>
      </c>
      <c r="X52" s="49">
        <v>75000</v>
      </c>
      <c r="Y52" s="49">
        <f>SUM(L52:X52)</f>
        <v>1800000</v>
      </c>
      <c r="Z52" s="46">
        <f>SUM(AS52:BE52)</f>
        <v>1830000</v>
      </c>
      <c r="AA52" s="46"/>
      <c r="AC52" s="46"/>
      <c r="AD52" s="151" t="s">
        <v>155</v>
      </c>
      <c r="AE52" s="142">
        <v>6</v>
      </c>
      <c r="AF52" s="194" t="s">
        <v>176</v>
      </c>
      <c r="AG52" s="200"/>
      <c r="AH52" s="200"/>
      <c r="AI52" s="200"/>
      <c r="AJ52" s="200"/>
      <c r="AK52" s="200"/>
      <c r="AL52" s="200"/>
      <c r="AM52" s="200"/>
      <c r="AN52" s="200"/>
      <c r="AO52" s="200"/>
      <c r="AP52" s="200"/>
      <c r="AQ52" s="200"/>
      <c r="AR52" s="200"/>
      <c r="AS52" s="200"/>
      <c r="AT52" s="200"/>
      <c r="AU52" s="200"/>
      <c r="AV52" s="200"/>
      <c r="AW52" s="200"/>
      <c r="AX52" s="202"/>
      <c r="AY52" s="131">
        <v>40000</v>
      </c>
      <c r="AZ52" s="47">
        <v>100000</v>
      </c>
      <c r="BA52" s="47">
        <v>250000</v>
      </c>
      <c r="BB52" s="47">
        <v>360000</v>
      </c>
      <c r="BC52" s="47">
        <v>360000</v>
      </c>
      <c r="BD52" s="47">
        <v>360000</v>
      </c>
      <c r="BE52" s="47">
        <v>360000</v>
      </c>
      <c r="BF52" s="47">
        <v>360000</v>
      </c>
      <c r="BG52" s="47">
        <v>250000</v>
      </c>
      <c r="BH52" s="47">
        <v>100000</v>
      </c>
      <c r="BI52" s="47">
        <v>40000</v>
      </c>
      <c r="BO52" s="47"/>
      <c r="BP52" s="47"/>
      <c r="BQ52" s="47"/>
      <c r="BR52" s="47"/>
      <c r="BS52" s="47"/>
      <c r="BT52" s="48"/>
      <c r="BU52" s="46"/>
      <c r="BV52" s="46"/>
      <c r="BW52" s="46"/>
      <c r="BX52" s="46"/>
      <c r="BY52" s="46"/>
      <c r="BZ52" s="46"/>
      <c r="CA52" s="46"/>
      <c r="CB52" s="46"/>
    </row>
    <row r="53" spans="1:80" ht="14.25">
      <c r="A53" s="6"/>
      <c r="B53" s="112"/>
      <c r="C53" s="28"/>
      <c r="D53" s="28"/>
      <c r="E53" s="28"/>
      <c r="F53" s="28"/>
      <c r="G53" s="28"/>
      <c r="H53" s="28"/>
      <c r="I53" s="6"/>
      <c r="J53" s="20"/>
      <c r="K53" s="6"/>
      <c r="L53" s="49"/>
      <c r="M53" s="49"/>
      <c r="N53" s="49"/>
      <c r="O53" s="49"/>
      <c r="P53" s="49"/>
      <c r="Q53" s="49"/>
      <c r="R53" s="15"/>
      <c r="S53" s="15"/>
      <c r="T53" s="49"/>
      <c r="U53" s="49"/>
      <c r="V53" s="49"/>
      <c r="W53" s="49"/>
      <c r="X53" s="49"/>
      <c r="Y53" s="49"/>
      <c r="Z53" s="46"/>
      <c r="AA53" s="46"/>
      <c r="AC53" s="46"/>
      <c r="AD53" s="151"/>
      <c r="AE53" s="142"/>
      <c r="AF53" s="178"/>
      <c r="AG53" s="200"/>
      <c r="AH53" s="200"/>
      <c r="AI53" s="200"/>
      <c r="AJ53" s="200"/>
      <c r="AK53" s="200"/>
      <c r="AL53" s="200"/>
      <c r="AM53" s="200"/>
      <c r="AN53" s="200"/>
      <c r="AO53" s="200"/>
      <c r="AP53" s="200"/>
      <c r="AQ53" s="200"/>
      <c r="AR53" s="200"/>
      <c r="AS53" s="200"/>
      <c r="AT53" s="200"/>
      <c r="AU53" s="200"/>
      <c r="AV53" s="200"/>
      <c r="AW53" s="200"/>
      <c r="AX53" s="200"/>
      <c r="AY53" s="131"/>
      <c r="AZ53" s="47"/>
      <c r="BA53" s="47"/>
      <c r="BB53" s="51"/>
      <c r="BC53" s="47"/>
      <c r="BD53" s="47"/>
      <c r="BE53" s="47"/>
      <c r="BF53" s="47"/>
      <c r="BG53" s="47"/>
      <c r="BH53" s="47"/>
      <c r="BI53" s="47"/>
      <c r="BJ53" s="47"/>
      <c r="BK53" s="47"/>
      <c r="BL53" s="47"/>
      <c r="BO53" s="47"/>
      <c r="BP53" s="47"/>
      <c r="BQ53" s="47"/>
      <c r="BR53" s="47"/>
      <c r="BS53" s="47"/>
      <c r="BT53" s="47"/>
      <c r="BU53" s="46"/>
      <c r="BV53" s="46"/>
      <c r="BW53" s="46"/>
      <c r="BX53" s="46"/>
      <c r="BY53" s="46"/>
      <c r="BZ53" s="46"/>
      <c r="CA53" s="46"/>
      <c r="CB53" s="46"/>
    </row>
    <row r="54" spans="1:80" ht="12.75" customHeight="1">
      <c r="A54" s="6" t="e">
        <f>#REF!+1</f>
        <v>#REF!</v>
      </c>
      <c r="B54" s="210" t="s">
        <v>169</v>
      </c>
      <c r="C54" s="26">
        <v>3</v>
      </c>
      <c r="D54" s="25">
        <v>2</v>
      </c>
      <c r="E54" s="26">
        <v>1</v>
      </c>
      <c r="F54" s="26">
        <v>6</v>
      </c>
      <c r="G54" s="26">
        <v>2</v>
      </c>
      <c r="H54" s="26">
        <v>2</v>
      </c>
      <c r="I54" s="6">
        <f>SUM(D54:H54)</f>
        <v>13</v>
      </c>
      <c r="J54" s="20">
        <f>$D$3*D54+$E$3*E54+$F$3*F54+$G$3*G54+$H$3*H54</f>
        <v>2850000</v>
      </c>
      <c r="K54" s="6"/>
      <c r="L54" s="49">
        <v>75000</v>
      </c>
      <c r="M54" s="49">
        <v>75000</v>
      </c>
      <c r="N54" s="49">
        <v>150000</v>
      </c>
      <c r="O54" s="49">
        <v>350000</v>
      </c>
      <c r="P54" s="49">
        <v>350000</v>
      </c>
      <c r="Q54" s="49">
        <v>350000</v>
      </c>
      <c r="R54" s="49">
        <v>350000</v>
      </c>
      <c r="S54" s="49">
        <v>350000</v>
      </c>
      <c r="T54" s="49">
        <v>350000</v>
      </c>
      <c r="U54" s="49">
        <v>150000</v>
      </c>
      <c r="V54" s="49">
        <v>150000</v>
      </c>
      <c r="W54" s="49">
        <v>75000</v>
      </c>
      <c r="X54" s="49">
        <v>75000</v>
      </c>
      <c r="Y54" s="49">
        <f>SUM(L54:X54)</f>
        <v>2850000</v>
      </c>
      <c r="Z54" s="49">
        <f>SUM(AB54:BS54)</f>
        <v>2580000</v>
      </c>
      <c r="AA54" s="57"/>
      <c r="AB54" s="56"/>
      <c r="AC54" s="49"/>
      <c r="AD54" s="151" t="s">
        <v>155</v>
      </c>
      <c r="AE54" s="28" t="s">
        <v>161</v>
      </c>
      <c r="AF54" s="195" t="s">
        <v>174</v>
      </c>
      <c r="AG54" s="200"/>
      <c r="AH54" s="200"/>
      <c r="AI54" s="200"/>
      <c r="AJ54" s="200"/>
      <c r="AK54" s="200"/>
      <c r="AL54" s="200"/>
      <c r="AM54" s="200"/>
      <c r="AN54" s="200"/>
      <c r="AO54" s="200"/>
      <c r="AP54" s="200"/>
      <c r="AQ54" s="200"/>
      <c r="AR54" s="200"/>
      <c r="AS54" s="200">
        <v>40000</v>
      </c>
      <c r="AT54" s="200">
        <v>100000</v>
      </c>
      <c r="AU54" s="200">
        <v>250000</v>
      </c>
      <c r="AV54" s="200">
        <v>360000</v>
      </c>
      <c r="AW54" s="200">
        <v>360000</v>
      </c>
      <c r="AX54" s="200">
        <v>360000</v>
      </c>
      <c r="AY54" s="131">
        <v>360000</v>
      </c>
      <c r="AZ54" s="47">
        <v>360000</v>
      </c>
      <c r="BA54" s="47">
        <v>250000</v>
      </c>
      <c r="BB54" s="47">
        <v>100000</v>
      </c>
      <c r="BC54" s="47">
        <v>40000</v>
      </c>
      <c r="BE54" s="51"/>
      <c r="BF54" s="51"/>
      <c r="BG54" s="51"/>
      <c r="BH54" s="51"/>
      <c r="BI54" s="51"/>
      <c r="BJ54" s="51"/>
      <c r="BK54" s="51"/>
      <c r="BL54" s="51"/>
      <c r="BM54" s="51"/>
      <c r="BN54" s="131"/>
      <c r="BO54" s="51"/>
      <c r="BP54" s="51"/>
      <c r="BQ54" s="51"/>
      <c r="BR54" s="51"/>
      <c r="BS54" s="51"/>
      <c r="BT54" s="55"/>
      <c r="BU54" s="46"/>
      <c r="BV54" s="49"/>
      <c r="BW54" s="49"/>
      <c r="BX54" s="49"/>
      <c r="BY54" s="49"/>
      <c r="BZ54" s="49"/>
      <c r="CA54" s="49"/>
      <c r="CB54" s="46"/>
    </row>
    <row r="55" spans="1:80" ht="12.75" customHeight="1">
      <c r="A55" s="6" t="e">
        <f>#REF!+1</f>
        <v>#REF!</v>
      </c>
      <c r="B55" s="212" t="s">
        <v>170</v>
      </c>
      <c r="C55" s="19">
        <v>4</v>
      </c>
      <c r="D55" s="18">
        <v>1</v>
      </c>
      <c r="E55" s="19">
        <v>1</v>
      </c>
      <c r="F55" s="19">
        <v>2</v>
      </c>
      <c r="G55" s="19">
        <v>1</v>
      </c>
      <c r="H55" s="19">
        <v>2</v>
      </c>
      <c r="I55" s="6">
        <f>SUM(D55:H55)</f>
        <v>7</v>
      </c>
      <c r="J55" s="20">
        <f>$D$3*D55+$E$3*E55+$F$3*F55+$G$3*G55+$H$3*H55</f>
        <v>1225000</v>
      </c>
      <c r="K55" s="6"/>
      <c r="L55" s="49">
        <v>75000</v>
      </c>
      <c r="M55" s="49"/>
      <c r="N55" s="49">
        <v>150000</v>
      </c>
      <c r="O55" s="49">
        <v>150000</v>
      </c>
      <c r="P55" s="49">
        <v>150000</v>
      </c>
      <c r="Q55" s="49"/>
      <c r="R55" s="49"/>
      <c r="S55" s="49"/>
      <c r="T55" s="49"/>
      <c r="U55" s="49">
        <v>150000</v>
      </c>
      <c r="V55" s="49"/>
      <c r="W55" s="49">
        <v>75000</v>
      </c>
      <c r="X55" s="49">
        <v>75000</v>
      </c>
      <c r="Y55" s="49">
        <f>SUM(L55:X55)</f>
        <v>825000</v>
      </c>
      <c r="Z55" s="49">
        <f>SUM(AS55:BS55)</f>
        <v>785000</v>
      </c>
      <c r="AA55" s="49"/>
      <c r="AB55" s="6"/>
      <c r="AC55" s="49"/>
      <c r="AD55" s="151" t="s">
        <v>155</v>
      </c>
      <c r="AE55" s="144">
        <v>4</v>
      </c>
      <c r="AF55" s="195" t="s">
        <v>174</v>
      </c>
      <c r="AG55" s="200"/>
      <c r="AH55" s="200"/>
      <c r="AI55" s="200"/>
      <c r="AJ55" s="200"/>
      <c r="AK55" s="200"/>
      <c r="AL55" s="200"/>
      <c r="AM55" s="200"/>
      <c r="AN55" s="200"/>
      <c r="AO55" s="200"/>
      <c r="AP55" s="200"/>
      <c r="AQ55" s="200"/>
      <c r="AR55" s="200"/>
      <c r="AS55" s="200">
        <v>10000</v>
      </c>
      <c r="AT55" s="200">
        <v>150000</v>
      </c>
      <c r="AU55" s="200">
        <v>150000</v>
      </c>
      <c r="AV55" s="200">
        <v>150000</v>
      </c>
      <c r="AW55" s="200">
        <v>150000</v>
      </c>
      <c r="AX55" s="200">
        <v>100000</v>
      </c>
      <c r="AY55" s="131">
        <v>75000</v>
      </c>
      <c r="AZ55" s="51"/>
      <c r="BA55" s="51"/>
      <c r="BB55" s="51"/>
      <c r="BC55" s="51"/>
      <c r="BD55" s="51"/>
      <c r="BE55" s="51"/>
      <c r="BF55" s="51"/>
      <c r="BG55" s="51"/>
      <c r="BH55" s="51"/>
      <c r="BI55" s="51"/>
      <c r="BJ55" s="51"/>
      <c r="BK55" s="51"/>
      <c r="BL55" s="51"/>
      <c r="BM55" s="51"/>
      <c r="BN55" s="131"/>
      <c r="BO55" s="51"/>
      <c r="BP55" s="51"/>
      <c r="BQ55" s="51"/>
      <c r="BR55" s="51"/>
      <c r="BS55" s="51"/>
      <c r="BT55" s="55"/>
      <c r="BU55" s="46"/>
      <c r="BV55" s="49"/>
      <c r="BW55" s="49"/>
      <c r="BX55" s="49"/>
      <c r="BY55" s="49"/>
      <c r="BZ55" s="49"/>
      <c r="CA55" s="49"/>
      <c r="CB55" s="46"/>
    </row>
    <row r="56" spans="1:80" ht="12.75" customHeight="1">
      <c r="A56" s="6" t="e">
        <f>#REF!+1</f>
        <v>#REF!</v>
      </c>
      <c r="B56" s="209" t="s">
        <v>163</v>
      </c>
      <c r="C56" s="26">
        <v>6</v>
      </c>
      <c r="D56" s="25">
        <v>2</v>
      </c>
      <c r="E56" s="26">
        <v>1</v>
      </c>
      <c r="F56" s="26">
        <v>3</v>
      </c>
      <c r="G56" s="26">
        <v>2</v>
      </c>
      <c r="H56" s="26">
        <v>2</v>
      </c>
      <c r="I56" s="6">
        <f>SUM(D56:H56)</f>
        <v>10</v>
      </c>
      <c r="J56" s="20">
        <f>$D$3*D56+$E$3*E56+$F$3*F56+$G$3*G56+$H$3*H56</f>
        <v>1800000</v>
      </c>
      <c r="K56" s="6"/>
      <c r="L56" s="49">
        <v>75000</v>
      </c>
      <c r="M56" s="49">
        <v>75000</v>
      </c>
      <c r="N56" s="49">
        <v>150000</v>
      </c>
      <c r="O56" s="49">
        <v>350000</v>
      </c>
      <c r="P56" s="49">
        <v>350000</v>
      </c>
      <c r="Q56" s="49">
        <v>350000</v>
      </c>
      <c r="R56" s="49"/>
      <c r="S56" s="49"/>
      <c r="T56" s="49"/>
      <c r="U56" s="49">
        <v>150000</v>
      </c>
      <c r="V56" s="49">
        <v>150000</v>
      </c>
      <c r="W56" s="49">
        <v>75000</v>
      </c>
      <c r="X56" s="49">
        <v>75000</v>
      </c>
      <c r="Y56" s="49">
        <f>SUM(L56:X56)</f>
        <v>1800000</v>
      </c>
      <c r="Z56" s="46">
        <f>SUM(AS56:BS56)</f>
        <v>785000</v>
      </c>
      <c r="AA56" s="46"/>
      <c r="AC56" s="46"/>
      <c r="AD56" s="151" t="s">
        <v>155</v>
      </c>
      <c r="AE56" s="142">
        <v>6</v>
      </c>
      <c r="AF56" s="195" t="s">
        <v>174</v>
      </c>
      <c r="AG56" s="200"/>
      <c r="AH56" s="200"/>
      <c r="AI56" s="200"/>
      <c r="AJ56" s="200"/>
      <c r="AK56" s="200"/>
      <c r="AL56" s="200"/>
      <c r="AM56" s="200"/>
      <c r="AN56" s="200"/>
      <c r="AO56" s="200"/>
      <c r="AP56" s="200"/>
      <c r="AQ56" s="200"/>
      <c r="AR56" s="200"/>
      <c r="AS56" s="200"/>
      <c r="AT56" s="200"/>
      <c r="AU56" s="200">
        <v>10000</v>
      </c>
      <c r="AV56" s="200">
        <v>150000</v>
      </c>
      <c r="AW56" s="200">
        <v>150000</v>
      </c>
      <c r="AX56" s="200">
        <v>150000</v>
      </c>
      <c r="AY56" s="131">
        <v>150000</v>
      </c>
      <c r="AZ56" s="200">
        <v>100000</v>
      </c>
      <c r="BA56" s="200">
        <v>75000</v>
      </c>
      <c r="BE56" s="47"/>
      <c r="BF56" s="47"/>
      <c r="BG56" s="47"/>
      <c r="BH56" s="47"/>
      <c r="BI56" s="47"/>
      <c r="BJ56" s="47"/>
      <c r="BK56" s="47"/>
      <c r="BL56" s="47"/>
      <c r="BM56" s="47"/>
      <c r="BN56" s="131"/>
      <c r="BO56" s="47"/>
      <c r="BP56" s="47"/>
      <c r="BQ56" s="47"/>
      <c r="BR56" s="47"/>
      <c r="BS56" s="47"/>
      <c r="BT56" s="48"/>
      <c r="BU56" s="46"/>
      <c r="BV56" s="46"/>
      <c r="BW56" s="46"/>
      <c r="BX56" s="46"/>
      <c r="BY56" s="46"/>
      <c r="BZ56" s="46"/>
      <c r="CA56" s="46"/>
      <c r="CB56" s="46"/>
    </row>
    <row r="57" spans="1:80" ht="12.75" customHeight="1">
      <c r="A57" s="6"/>
      <c r="B57" s="211" t="s">
        <v>118</v>
      </c>
      <c r="C57" s="73"/>
      <c r="D57" s="73"/>
      <c r="E57" s="73"/>
      <c r="F57" s="73"/>
      <c r="G57" s="73"/>
      <c r="H57" s="73"/>
      <c r="I57" s="73"/>
      <c r="J57" s="74"/>
      <c r="K57" s="73"/>
      <c r="L57" s="66"/>
      <c r="M57" s="66"/>
      <c r="N57" s="66"/>
      <c r="O57" s="66"/>
      <c r="P57" s="66"/>
      <c r="Q57" s="66"/>
      <c r="R57" s="66"/>
      <c r="S57" s="66"/>
      <c r="T57" s="66"/>
      <c r="U57" s="66"/>
      <c r="V57" s="66"/>
      <c r="W57" s="66"/>
      <c r="X57" s="66"/>
      <c r="Y57" s="66"/>
      <c r="Z57" s="66"/>
      <c r="AA57" s="66"/>
      <c r="AB57" s="66"/>
      <c r="AC57" s="73"/>
      <c r="AD57" s="155" t="s">
        <v>155</v>
      </c>
      <c r="AE57" s="28" t="s">
        <v>161</v>
      </c>
      <c r="AF57" s="195" t="s">
        <v>174</v>
      </c>
      <c r="AG57" s="200">
        <v>56000</v>
      </c>
      <c r="AH57" s="200"/>
      <c r="AI57" s="200"/>
      <c r="AJ57" s="202"/>
      <c r="AK57" s="202"/>
      <c r="AL57" s="202"/>
      <c r="AM57" s="200">
        <v>284000</v>
      </c>
      <c r="AN57" s="200">
        <v>103000</v>
      </c>
      <c r="AO57" s="200">
        <v>266000</v>
      </c>
      <c r="AP57" s="200">
        <v>103000</v>
      </c>
      <c r="AQ57" s="200"/>
      <c r="AR57" s="200"/>
      <c r="AS57" s="200"/>
      <c r="AT57" s="200"/>
      <c r="AU57" s="200"/>
      <c r="AV57" s="200"/>
      <c r="AW57" s="200"/>
      <c r="AX57" s="200"/>
      <c r="AY57" s="131"/>
      <c r="AZ57" s="200"/>
      <c r="BA57" s="200"/>
      <c r="BE57" s="47"/>
      <c r="BF57" s="47"/>
      <c r="BG57" s="47"/>
      <c r="BH57" s="47"/>
      <c r="BI57" s="47"/>
      <c r="BJ57" s="47"/>
      <c r="BK57" s="47"/>
      <c r="BL57" s="47"/>
      <c r="BM57" s="47"/>
      <c r="BN57" s="131"/>
      <c r="BO57" s="47"/>
      <c r="BP57" s="47"/>
      <c r="BQ57" s="47"/>
      <c r="BR57" s="47"/>
      <c r="BS57" s="47"/>
      <c r="BT57" s="47"/>
      <c r="BU57" s="46"/>
      <c r="BV57" s="46"/>
      <c r="BW57" s="46"/>
      <c r="BX57" s="46"/>
      <c r="BY57" s="46"/>
      <c r="BZ57" s="46"/>
      <c r="CA57" s="46"/>
      <c r="CB57" s="46"/>
    </row>
    <row r="58" spans="1:80" ht="12.75" customHeight="1">
      <c r="A58" s="6"/>
      <c r="B58" s="208" t="s">
        <v>183</v>
      </c>
      <c r="C58" s="28"/>
      <c r="D58" s="28"/>
      <c r="E58" s="28"/>
      <c r="F58" s="28"/>
      <c r="G58" s="28"/>
      <c r="H58" s="28"/>
      <c r="I58" s="6"/>
      <c r="J58" s="20"/>
      <c r="K58" s="6"/>
      <c r="L58" s="49"/>
      <c r="M58" s="49"/>
      <c r="N58" s="49"/>
      <c r="O58" s="49"/>
      <c r="P58" s="49"/>
      <c r="Q58" s="49"/>
      <c r="R58" s="49"/>
      <c r="S58" s="49"/>
      <c r="T58" s="49"/>
      <c r="U58" s="49"/>
      <c r="V58" s="49"/>
      <c r="W58" s="49"/>
      <c r="X58" s="49"/>
      <c r="Y58" s="49"/>
      <c r="Z58" s="46"/>
      <c r="AA58" s="46"/>
      <c r="AC58" s="46"/>
      <c r="AD58" s="151"/>
      <c r="AE58" s="142"/>
      <c r="AF58" s="154"/>
      <c r="AG58" s="200"/>
      <c r="AH58" s="200"/>
      <c r="AI58" s="200"/>
      <c r="AJ58" s="200"/>
      <c r="AK58" s="200"/>
      <c r="AL58" s="200"/>
      <c r="AM58" s="200"/>
      <c r="AN58" s="200"/>
      <c r="AO58" s="200"/>
      <c r="AP58" s="200"/>
      <c r="AQ58" s="200"/>
      <c r="AR58" s="200"/>
      <c r="AS58" s="200"/>
      <c r="AT58" s="200">
        <v>50000</v>
      </c>
      <c r="AU58" s="200"/>
      <c r="AV58" s="200"/>
      <c r="AW58" s="200"/>
      <c r="AX58" s="200"/>
      <c r="AY58" s="131"/>
      <c r="AZ58" s="200"/>
      <c r="BA58" s="200"/>
      <c r="BE58" s="47"/>
      <c r="BF58" s="47"/>
      <c r="BG58" s="47"/>
      <c r="BH58" s="47"/>
      <c r="BI58" s="47"/>
      <c r="BJ58" s="47"/>
      <c r="BK58" s="47"/>
      <c r="BL58" s="47"/>
      <c r="BM58" s="47"/>
      <c r="BN58" s="131"/>
      <c r="BO58" s="47"/>
      <c r="BP58" s="47"/>
      <c r="BQ58" s="47"/>
      <c r="BR58" s="47"/>
      <c r="BS58" s="47"/>
      <c r="BT58" s="47"/>
      <c r="BU58" s="46"/>
      <c r="BV58" s="46"/>
      <c r="BW58" s="46"/>
      <c r="BX58" s="46"/>
      <c r="BY58" s="46"/>
      <c r="BZ58" s="46"/>
      <c r="CA58" s="46"/>
      <c r="CB58" s="46"/>
    </row>
    <row r="59" spans="1:80" ht="12.75" customHeight="1">
      <c r="A59" s="6"/>
      <c r="B59" s="208" t="s">
        <v>186</v>
      </c>
      <c r="C59" s="28"/>
      <c r="D59" s="28"/>
      <c r="E59" s="28"/>
      <c r="F59" s="28"/>
      <c r="G59" s="28"/>
      <c r="H59" s="28"/>
      <c r="I59" s="6"/>
      <c r="J59" s="20"/>
      <c r="K59" s="6"/>
      <c r="L59" s="49"/>
      <c r="M59" s="49"/>
      <c r="N59" s="49"/>
      <c r="O59" s="49"/>
      <c r="P59" s="49"/>
      <c r="Q59" s="49"/>
      <c r="R59" s="49"/>
      <c r="S59" s="49"/>
      <c r="T59" s="49"/>
      <c r="U59" s="49"/>
      <c r="V59" s="49"/>
      <c r="W59" s="49"/>
      <c r="X59" s="49"/>
      <c r="Y59" s="49"/>
      <c r="Z59" s="46"/>
      <c r="AA59" s="46"/>
      <c r="AC59" s="46"/>
      <c r="AD59" s="151"/>
      <c r="AE59" s="142"/>
      <c r="AF59" s="154"/>
      <c r="AG59" s="200"/>
      <c r="AH59" s="200"/>
      <c r="AI59" s="200"/>
      <c r="AJ59" s="200">
        <v>100000</v>
      </c>
      <c r="AK59" s="200">
        <v>100000</v>
      </c>
      <c r="AL59" s="200">
        <v>100000</v>
      </c>
      <c r="AM59" s="200"/>
      <c r="AN59" s="200"/>
      <c r="AO59" s="200"/>
      <c r="AP59" s="200"/>
      <c r="AQ59" s="200"/>
      <c r="AR59" s="200"/>
      <c r="AS59" s="200"/>
      <c r="AT59" s="200"/>
      <c r="AU59" s="200"/>
      <c r="AV59" s="200"/>
      <c r="AW59" s="200"/>
      <c r="AX59" s="200"/>
      <c r="AY59" s="131"/>
      <c r="AZ59" s="200"/>
      <c r="BA59" s="200"/>
      <c r="BE59" s="47"/>
      <c r="BF59" s="47"/>
      <c r="BG59" s="47"/>
      <c r="BH59" s="47"/>
      <c r="BI59" s="47"/>
      <c r="BJ59" s="47"/>
      <c r="BK59" s="47"/>
      <c r="BL59" s="47"/>
      <c r="BM59" s="47"/>
      <c r="BN59" s="131"/>
      <c r="BO59" s="47"/>
      <c r="BP59" s="47"/>
      <c r="BQ59" s="47"/>
      <c r="BR59" s="47"/>
      <c r="BS59" s="47"/>
      <c r="BT59" s="47"/>
      <c r="BU59" s="46"/>
      <c r="BV59" s="46"/>
      <c r="BW59" s="46"/>
      <c r="BX59" s="46"/>
      <c r="BY59" s="46"/>
      <c r="BZ59" s="46"/>
      <c r="CA59" s="46"/>
      <c r="CB59" s="46"/>
    </row>
    <row r="60" spans="2:80" s="6" customFormat="1" ht="12.75" customHeight="1">
      <c r="B60" s="208" t="s">
        <v>182</v>
      </c>
      <c r="C60" s="28"/>
      <c r="D60" s="28"/>
      <c r="E60" s="28"/>
      <c r="F60" s="28"/>
      <c r="G60" s="28"/>
      <c r="H60" s="28"/>
      <c r="J60" s="20"/>
      <c r="L60" s="49"/>
      <c r="M60" s="49"/>
      <c r="N60" s="49"/>
      <c r="O60" s="49"/>
      <c r="P60" s="49"/>
      <c r="Q60" s="49"/>
      <c r="R60" s="49"/>
      <c r="S60" s="49"/>
      <c r="T60" s="49"/>
      <c r="U60" s="49"/>
      <c r="V60" s="49"/>
      <c r="W60" s="49"/>
      <c r="X60" s="49"/>
      <c r="Y60" s="49"/>
      <c r="Z60" s="49"/>
      <c r="AA60" s="49"/>
      <c r="AC60" s="49"/>
      <c r="AD60" s="151"/>
      <c r="AE60" s="144"/>
      <c r="AF60" s="154"/>
      <c r="AG60" s="51"/>
      <c r="AH60" s="51"/>
      <c r="AI60" s="51"/>
      <c r="AJ60" s="51">
        <v>100000</v>
      </c>
      <c r="AK60" s="51">
        <v>100000</v>
      </c>
      <c r="AL60" s="51">
        <v>100000</v>
      </c>
      <c r="AM60" s="51">
        <v>100000</v>
      </c>
      <c r="AN60" s="51"/>
      <c r="AO60" s="51"/>
      <c r="AP60" s="51"/>
      <c r="AQ60" s="51"/>
      <c r="AR60" s="51"/>
      <c r="AS60" s="51"/>
      <c r="AT60" s="51"/>
      <c r="AU60" s="51"/>
      <c r="AV60" s="51"/>
      <c r="AW60" s="51">
        <v>300000</v>
      </c>
      <c r="AX60" s="51"/>
      <c r="AY60" s="51"/>
      <c r="AZ60" s="51"/>
      <c r="BA60" s="51"/>
      <c r="BE60" s="51"/>
      <c r="BF60" s="51"/>
      <c r="BG60" s="51"/>
      <c r="BH60" s="51"/>
      <c r="BI60" s="51"/>
      <c r="BJ60" s="51"/>
      <c r="BK60" s="51"/>
      <c r="BL60" s="51"/>
      <c r="BM60" s="51"/>
      <c r="BN60" s="51"/>
      <c r="BO60" s="51"/>
      <c r="BP60" s="51"/>
      <c r="BQ60" s="51"/>
      <c r="BR60" s="51"/>
      <c r="BS60" s="51"/>
      <c r="BT60" s="51"/>
      <c r="BU60" s="49"/>
      <c r="BV60" s="49"/>
      <c r="BW60" s="49"/>
      <c r="BX60" s="49"/>
      <c r="BY60" s="49"/>
      <c r="BZ60" s="49"/>
      <c r="CA60" s="49"/>
      <c r="CB60" s="49"/>
    </row>
    <row r="61" ht="14.25"/>
    <row r="62" spans="2:80" s="179" customFormat="1" ht="14.25">
      <c r="B62" s="180"/>
      <c r="C62" s="181"/>
      <c r="D62" s="182"/>
      <c r="E62" s="181"/>
      <c r="F62" s="181"/>
      <c r="H62" s="181"/>
      <c r="J62" s="183"/>
      <c r="L62" s="184"/>
      <c r="M62" s="184"/>
      <c r="N62" s="184"/>
      <c r="O62" s="184"/>
      <c r="P62" s="184"/>
      <c r="Q62" s="184"/>
      <c r="R62" s="184"/>
      <c r="S62" s="184"/>
      <c r="T62" s="184"/>
      <c r="U62" s="184"/>
      <c r="V62" s="184"/>
      <c r="W62" s="184"/>
      <c r="X62" s="184"/>
      <c r="Y62" s="184"/>
      <c r="Z62" s="185" t="s">
        <v>58</v>
      </c>
      <c r="AA62" s="184"/>
      <c r="AB62" s="184">
        <f>SUM(AB7:AB63)</f>
        <v>2535500</v>
      </c>
      <c r="AC62" s="184">
        <f>SUM(AC7:AC63)</f>
        <v>2875000</v>
      </c>
      <c r="AD62" s="186"/>
      <c r="AE62" s="187"/>
      <c r="AF62" s="188"/>
      <c r="AG62" s="184">
        <f aca="true" t="shared" si="9" ref="AG62:BN62">SUM(AG7:AG61)</f>
        <v>3108000</v>
      </c>
      <c r="AH62" s="184"/>
      <c r="AI62" s="184"/>
      <c r="AJ62" s="184">
        <f t="shared" si="9"/>
        <v>3584000</v>
      </c>
      <c r="AK62" s="184">
        <f t="shared" si="9"/>
        <v>3936000</v>
      </c>
      <c r="AL62" s="184">
        <f t="shared" si="9"/>
        <v>4048000</v>
      </c>
      <c r="AM62" s="184">
        <f t="shared" si="9"/>
        <v>3995000</v>
      </c>
      <c r="AN62" s="184">
        <f t="shared" si="9"/>
        <v>3609000</v>
      </c>
      <c r="AO62" s="184">
        <f t="shared" si="9"/>
        <v>3641000</v>
      </c>
      <c r="AP62" s="184">
        <f t="shared" si="9"/>
        <v>3598000</v>
      </c>
      <c r="AQ62" s="184">
        <f t="shared" si="9"/>
        <v>3165000</v>
      </c>
      <c r="AR62" s="184">
        <f t="shared" si="9"/>
        <v>2915000</v>
      </c>
      <c r="AS62" s="184">
        <f t="shared" si="9"/>
        <v>2765000</v>
      </c>
      <c r="AT62" s="184">
        <f t="shared" si="9"/>
        <v>2715000</v>
      </c>
      <c r="AU62" s="184">
        <f t="shared" si="9"/>
        <v>2650000</v>
      </c>
      <c r="AV62" s="184">
        <f t="shared" si="9"/>
        <v>2800000</v>
      </c>
      <c r="AW62" s="184">
        <f t="shared" si="9"/>
        <v>3075000</v>
      </c>
      <c r="AX62" s="184">
        <f t="shared" si="9"/>
        <v>2685000</v>
      </c>
      <c r="AY62" s="184">
        <f t="shared" si="9"/>
        <v>2590000</v>
      </c>
      <c r="AZ62" s="184">
        <f t="shared" si="9"/>
        <v>2375000</v>
      </c>
      <c r="BA62" s="184">
        <f t="shared" si="9"/>
        <v>2280000</v>
      </c>
      <c r="BB62" s="184">
        <f t="shared" si="9"/>
        <v>1965000</v>
      </c>
      <c r="BC62" s="184">
        <f t="shared" si="9"/>
        <v>1755000</v>
      </c>
      <c r="BD62" s="184">
        <f t="shared" si="9"/>
        <v>1655000</v>
      </c>
      <c r="BE62" s="184">
        <f t="shared" si="9"/>
        <v>1615000</v>
      </c>
      <c r="BF62" s="184">
        <f t="shared" si="9"/>
        <v>1615000</v>
      </c>
      <c r="BG62" s="184">
        <f t="shared" si="9"/>
        <v>1505000</v>
      </c>
      <c r="BH62" s="184">
        <f t="shared" si="9"/>
        <v>1355000</v>
      </c>
      <c r="BI62" s="184">
        <f t="shared" si="9"/>
        <v>1295000</v>
      </c>
      <c r="BJ62" s="184">
        <f t="shared" si="9"/>
        <v>1255000</v>
      </c>
      <c r="BK62" s="184">
        <f t="shared" si="9"/>
        <v>1255000</v>
      </c>
      <c r="BL62" s="184">
        <f t="shared" si="9"/>
        <v>1255000</v>
      </c>
      <c r="BM62" s="184">
        <f t="shared" si="9"/>
        <v>1255000</v>
      </c>
      <c r="BN62" s="184">
        <f t="shared" si="9"/>
        <v>1255000</v>
      </c>
      <c r="BO62" s="184"/>
      <c r="BP62" s="184"/>
      <c r="BQ62" s="184"/>
      <c r="BR62" s="184"/>
      <c r="BS62" s="184"/>
      <c r="BT62" s="184">
        <f>SUM(BT7:BT72)</f>
        <v>0</v>
      </c>
      <c r="BU62" s="184"/>
      <c r="BV62" s="184"/>
      <c r="BW62" s="184"/>
      <c r="BX62" s="184"/>
      <c r="BY62" s="184"/>
      <c r="BZ62" s="184"/>
      <c r="CA62" s="184"/>
      <c r="CB62" s="184"/>
    </row>
    <row r="63" spans="1:80" ht="15">
      <c r="A63" s="6"/>
      <c r="B63" s="105" t="s">
        <v>185</v>
      </c>
      <c r="C63" s="24"/>
      <c r="D63" s="16"/>
      <c r="E63" s="13"/>
      <c r="F63" s="13"/>
      <c r="G63" s="6"/>
      <c r="H63" s="13"/>
      <c r="I63" s="6"/>
      <c r="J63" s="76"/>
      <c r="K63" s="6"/>
      <c r="L63" s="49"/>
      <c r="M63" s="49"/>
      <c r="N63" s="49"/>
      <c r="O63" s="49"/>
      <c r="P63" s="49"/>
      <c r="Q63" s="49"/>
      <c r="R63" s="49"/>
      <c r="S63" s="49"/>
      <c r="T63" s="49"/>
      <c r="U63" s="49"/>
      <c r="V63" s="49"/>
      <c r="W63" s="49"/>
      <c r="X63" s="49"/>
      <c r="Y63" s="49"/>
      <c r="Z63" s="47"/>
      <c r="AA63" s="47"/>
      <c r="AB63" s="47"/>
      <c r="AC63" s="47"/>
      <c r="AD63" s="1"/>
      <c r="AE63" s="189"/>
      <c r="AF63" s="193"/>
      <c r="AG63" s="190">
        <f aca="true" t="shared" si="10" ref="AG63:AW63">4000000-AG62</f>
        <v>892000</v>
      </c>
      <c r="AH63" s="190"/>
      <c r="AI63" s="190"/>
      <c r="AJ63" s="190">
        <f t="shared" si="10"/>
        <v>416000</v>
      </c>
      <c r="AK63" s="190">
        <f t="shared" si="10"/>
        <v>64000</v>
      </c>
      <c r="AL63" s="190">
        <f t="shared" si="10"/>
        <v>-48000</v>
      </c>
      <c r="AM63" s="191">
        <f t="shared" si="10"/>
        <v>5000</v>
      </c>
      <c r="AN63" s="191">
        <f t="shared" si="10"/>
        <v>391000</v>
      </c>
      <c r="AO63" s="191">
        <f t="shared" si="10"/>
        <v>359000</v>
      </c>
      <c r="AP63" s="191">
        <f t="shared" si="10"/>
        <v>402000</v>
      </c>
      <c r="AQ63" s="191">
        <f t="shared" si="10"/>
        <v>835000</v>
      </c>
      <c r="AR63" s="191">
        <f t="shared" si="10"/>
        <v>1085000</v>
      </c>
      <c r="AS63" s="191">
        <f t="shared" si="10"/>
        <v>1235000</v>
      </c>
      <c r="AT63" s="191">
        <f t="shared" si="10"/>
        <v>1285000</v>
      </c>
      <c r="AU63" s="190">
        <f t="shared" si="10"/>
        <v>1350000</v>
      </c>
      <c r="AV63" s="190">
        <f t="shared" si="10"/>
        <v>1200000</v>
      </c>
      <c r="AW63" s="190">
        <f t="shared" si="10"/>
        <v>925000</v>
      </c>
      <c r="AX63" s="190">
        <f>4000000-AX62</f>
        <v>1315000</v>
      </c>
      <c r="AY63" s="192">
        <f>4000000-AY62</f>
        <v>1410000</v>
      </c>
      <c r="AZ63" s="190">
        <f>4000000-AZ62</f>
        <v>1625000</v>
      </c>
      <c r="BA63" s="190">
        <f>4000000-BA62</f>
        <v>1720000</v>
      </c>
      <c r="BB63" s="190">
        <f>4000000-BB62</f>
        <v>2035000</v>
      </c>
      <c r="BC63" s="190">
        <f aca="true" t="shared" si="11" ref="BC63:BN63">4000000-BC62</f>
        <v>2245000</v>
      </c>
      <c r="BD63" s="190">
        <f t="shared" si="11"/>
        <v>2345000</v>
      </c>
      <c r="BE63" s="190">
        <f t="shared" si="11"/>
        <v>2385000</v>
      </c>
      <c r="BF63" s="190">
        <f t="shared" si="11"/>
        <v>2385000</v>
      </c>
      <c r="BG63" s="190">
        <f t="shared" si="11"/>
        <v>2495000</v>
      </c>
      <c r="BH63" s="190">
        <f t="shared" si="11"/>
        <v>2645000</v>
      </c>
      <c r="BI63" s="190">
        <f t="shared" si="11"/>
        <v>2705000</v>
      </c>
      <c r="BJ63" s="190">
        <f t="shared" si="11"/>
        <v>2745000</v>
      </c>
      <c r="BK63" s="190">
        <f t="shared" si="11"/>
        <v>2745000</v>
      </c>
      <c r="BL63" s="190">
        <f t="shared" si="11"/>
        <v>2745000</v>
      </c>
      <c r="BM63" s="190">
        <f t="shared" si="11"/>
        <v>2745000</v>
      </c>
      <c r="BN63" s="192">
        <f t="shared" si="11"/>
        <v>2745000</v>
      </c>
      <c r="BO63" s="47"/>
      <c r="BP63" s="47"/>
      <c r="BQ63" s="47"/>
      <c r="BR63" s="47"/>
      <c r="BS63" s="47"/>
      <c r="BT63" s="47"/>
      <c r="BU63" s="46"/>
      <c r="BV63" s="46"/>
      <c r="BW63" s="46"/>
      <c r="BX63" s="46"/>
      <c r="BY63" s="46"/>
      <c r="BZ63" s="46"/>
      <c r="CA63" s="46"/>
      <c r="CB63" s="46"/>
    </row>
    <row r="64" spans="1:80" s="73" customFormat="1" ht="14.25">
      <c r="A64" s="73" t="e">
        <f>#REF!+1</f>
        <v>#REF!</v>
      </c>
      <c r="B64" s="67" t="s">
        <v>193</v>
      </c>
      <c r="AJ64" s="73">
        <v>130000</v>
      </c>
      <c r="AK64" s="73">
        <v>130000</v>
      </c>
      <c r="AN64" s="73">
        <v>130000</v>
      </c>
      <c r="AQ64" s="52"/>
      <c r="AR64" s="52"/>
      <c r="AS64" s="52">
        <v>130000</v>
      </c>
      <c r="AT64" s="52"/>
      <c r="AU64" s="52"/>
      <c r="AV64" s="52"/>
      <c r="AW64" s="52"/>
      <c r="AX64" s="52"/>
      <c r="AY64" s="134"/>
      <c r="AZ64" s="52"/>
      <c r="BA64" s="52"/>
      <c r="BB64" s="52"/>
      <c r="BC64" s="52">
        <v>130000</v>
      </c>
      <c r="BD64" s="52"/>
      <c r="BE64" s="52"/>
      <c r="BF64" s="52"/>
      <c r="BG64" s="52"/>
      <c r="BH64" s="52"/>
      <c r="BI64" s="52"/>
      <c r="BJ64" s="52"/>
      <c r="BK64" s="52"/>
      <c r="BL64" s="52"/>
      <c r="BM64" s="52"/>
      <c r="BN64" s="52"/>
      <c r="BO64" s="52"/>
      <c r="BP64" s="52"/>
      <c r="BQ64" s="52"/>
      <c r="BR64" s="52"/>
      <c r="BS64" s="52"/>
      <c r="BT64" s="75"/>
      <c r="BU64" s="66"/>
      <c r="BV64" s="66"/>
      <c r="BW64" s="66"/>
      <c r="BX64" s="66"/>
      <c r="BY64" s="66"/>
      <c r="BZ64" s="66"/>
      <c r="CA64" s="66"/>
      <c r="CB64" s="66"/>
    </row>
    <row r="65" spans="2:80" ht="14.25">
      <c r="B65" s="67" t="s">
        <v>107</v>
      </c>
      <c r="C65" s="6"/>
      <c r="D65" s="6"/>
      <c r="E65" s="6"/>
      <c r="F65" s="6"/>
      <c r="G65" s="6"/>
      <c r="H65" s="6"/>
      <c r="I65" s="6"/>
      <c r="J65" s="20"/>
      <c r="K65" s="6"/>
      <c r="L65" s="15"/>
      <c r="M65" s="15"/>
      <c r="N65" s="15"/>
      <c r="O65" s="15"/>
      <c r="P65" s="15"/>
      <c r="Q65" s="15"/>
      <c r="R65" s="15"/>
      <c r="S65" s="15"/>
      <c r="T65" s="15"/>
      <c r="U65" s="15"/>
      <c r="V65" s="15"/>
      <c r="W65" s="15"/>
      <c r="X65" s="15"/>
      <c r="Y65" s="15"/>
      <c r="AB65" s="3"/>
      <c r="AC65" s="3"/>
      <c r="AD65" s="148" t="s">
        <v>153</v>
      </c>
      <c r="AE65" s="143" t="s">
        <v>172</v>
      </c>
      <c r="AF65" s="196" t="s">
        <v>179</v>
      </c>
      <c r="AG65" s="20">
        <v>0</v>
      </c>
      <c r="AH65" s="20"/>
      <c r="AI65" s="20"/>
      <c r="AJ65" s="3"/>
      <c r="AK65" s="3"/>
      <c r="AL65" s="3"/>
      <c r="AM65" s="51"/>
      <c r="AN65" s="51"/>
      <c r="AO65" s="51"/>
      <c r="AP65" s="51"/>
      <c r="AQ65" s="51"/>
      <c r="AR65" s="51"/>
      <c r="AS65" s="51"/>
      <c r="AT65" s="3"/>
      <c r="AU65" s="3"/>
      <c r="AV65" s="3"/>
      <c r="AW65" s="3"/>
      <c r="AX65" s="3"/>
      <c r="AY65" s="135"/>
      <c r="AZ65" s="3"/>
      <c r="BA65" s="3"/>
      <c r="BB65" s="3"/>
      <c r="BC65" s="3"/>
      <c r="BD65" s="3"/>
      <c r="BE65" s="3"/>
      <c r="BF65" s="3"/>
      <c r="BH65" s="3"/>
      <c r="BI65" s="3"/>
      <c r="BJ65" s="3"/>
      <c r="BK65" s="3"/>
      <c r="BL65" s="3"/>
      <c r="BM65" s="3"/>
      <c r="BN65" s="135"/>
      <c r="BO65" s="3"/>
      <c r="BP65" s="3"/>
      <c r="BQ65" s="3"/>
      <c r="BR65" s="3"/>
      <c r="BS65" s="3"/>
      <c r="BT65" s="3"/>
      <c r="BU65" s="3"/>
      <c r="BV65" s="3"/>
      <c r="BW65" s="3"/>
      <c r="BX65" s="3"/>
      <c r="BY65" s="3"/>
      <c r="BZ65" s="3"/>
      <c r="CA65" s="3"/>
      <c r="CB65" s="3"/>
    </row>
    <row r="66" ht="15">
      <c r="B66" s="105" t="s">
        <v>192</v>
      </c>
    </row>
    <row r="67" spans="2:80" s="6" customFormat="1" ht="12.75" customHeight="1">
      <c r="B67" s="6" t="s">
        <v>157</v>
      </c>
      <c r="C67" s="28"/>
      <c r="D67" s="28"/>
      <c r="E67" s="28"/>
      <c r="F67" s="28"/>
      <c r="G67" s="28"/>
      <c r="H67" s="28"/>
      <c r="J67" s="20"/>
      <c r="L67" s="49"/>
      <c r="M67" s="49"/>
      <c r="N67" s="49"/>
      <c r="O67" s="49"/>
      <c r="P67" s="49"/>
      <c r="Q67" s="49"/>
      <c r="R67" s="49"/>
      <c r="S67" s="49"/>
      <c r="T67" s="49"/>
      <c r="U67" s="49"/>
      <c r="V67" s="49"/>
      <c r="W67" s="49"/>
      <c r="X67" s="49"/>
      <c r="Y67" s="49"/>
      <c r="Z67" s="49"/>
      <c r="AA67" s="49"/>
      <c r="AC67" s="49"/>
      <c r="AD67" s="148" t="s">
        <v>153</v>
      </c>
      <c r="AE67" s="140"/>
      <c r="AF67" s="197" t="s">
        <v>178</v>
      </c>
      <c r="AJ67" s="49">
        <v>100000</v>
      </c>
      <c r="AK67" s="49"/>
      <c r="AY67" s="133"/>
      <c r="BT67" s="51"/>
      <c r="BU67" s="49"/>
      <c r="BV67" s="49"/>
      <c r="BW67" s="49"/>
      <c r="BX67" s="49"/>
      <c r="BY67" s="49"/>
      <c r="BZ67" s="49"/>
      <c r="CA67" s="49"/>
      <c r="CB67" s="49"/>
    </row>
    <row r="68" spans="2:80" s="6" customFormat="1" ht="12.75" customHeight="1">
      <c r="B68" s="6" t="s">
        <v>114</v>
      </c>
      <c r="C68" s="28"/>
      <c r="D68" s="28"/>
      <c r="E68" s="28"/>
      <c r="F68" s="28"/>
      <c r="G68" s="28"/>
      <c r="H68" s="28"/>
      <c r="J68" s="20"/>
      <c r="L68" s="49"/>
      <c r="M68" s="49"/>
      <c r="N68" s="49"/>
      <c r="O68" s="49"/>
      <c r="P68" s="49"/>
      <c r="Q68" s="49"/>
      <c r="R68" s="49"/>
      <c r="S68" s="49"/>
      <c r="T68" s="49"/>
      <c r="U68" s="49"/>
      <c r="V68" s="49"/>
      <c r="W68" s="49"/>
      <c r="X68" s="49"/>
      <c r="Y68" s="49"/>
      <c r="Z68" s="49"/>
      <c r="AA68" s="49"/>
      <c r="AC68" s="49"/>
      <c r="AD68" s="148" t="s">
        <v>153</v>
      </c>
      <c r="AE68" s="140"/>
      <c r="AF68" s="197" t="s">
        <v>178</v>
      </c>
      <c r="AJ68" s="49">
        <v>60000</v>
      </c>
      <c r="AY68" s="133"/>
      <c r="BT68" s="51"/>
      <c r="BU68" s="49"/>
      <c r="BV68" s="49"/>
      <c r="BW68" s="49"/>
      <c r="BX68" s="49"/>
      <c r="BY68" s="49"/>
      <c r="BZ68" s="49"/>
      <c r="CA68" s="49"/>
      <c r="CB68" s="49"/>
    </row>
    <row r="69" spans="2:80" s="6" customFormat="1" ht="12.75" customHeight="1">
      <c r="B69" s="6" t="s">
        <v>37</v>
      </c>
      <c r="C69" s="28"/>
      <c r="D69" s="28"/>
      <c r="E69" s="28"/>
      <c r="F69" s="28"/>
      <c r="G69" s="28"/>
      <c r="H69" s="28"/>
      <c r="J69" s="20"/>
      <c r="L69" s="49"/>
      <c r="M69" s="49"/>
      <c r="N69" s="49"/>
      <c r="O69" s="49"/>
      <c r="P69" s="49"/>
      <c r="Q69" s="49"/>
      <c r="R69" s="49"/>
      <c r="S69" s="49"/>
      <c r="T69" s="49"/>
      <c r="U69" s="49"/>
      <c r="V69" s="49"/>
      <c r="W69" s="49"/>
      <c r="X69" s="49"/>
      <c r="Y69" s="49"/>
      <c r="Z69" s="49"/>
      <c r="AA69" s="49"/>
      <c r="AC69" s="49"/>
      <c r="AD69" s="148" t="s">
        <v>153</v>
      </c>
      <c r="AE69" s="140"/>
      <c r="AF69" s="197" t="s">
        <v>178</v>
      </c>
      <c r="AG69" s="6" t="s">
        <v>34</v>
      </c>
      <c r="AJ69" s="49"/>
      <c r="AK69" s="49">
        <v>60000</v>
      </c>
      <c r="AO69" s="51"/>
      <c r="AP69" s="51"/>
      <c r="AQ69" s="51"/>
      <c r="AR69" s="51"/>
      <c r="AS69" s="51"/>
      <c r="AT69" s="51"/>
      <c r="AU69" s="51"/>
      <c r="AV69" s="51"/>
      <c r="AW69" s="51"/>
      <c r="AX69" s="51"/>
      <c r="AY69" s="131"/>
      <c r="BT69" s="51"/>
      <c r="BU69" s="49"/>
      <c r="BV69" s="49"/>
      <c r="BW69" s="49"/>
      <c r="BX69" s="49"/>
      <c r="BY69" s="49"/>
      <c r="BZ69" s="49"/>
      <c r="CA69" s="49"/>
      <c r="CB69" s="49"/>
    </row>
    <row r="70" spans="2:80" ht="14.25">
      <c r="B70" s="6" t="s">
        <v>0</v>
      </c>
      <c r="C70" s="6"/>
      <c r="D70" s="6"/>
      <c r="E70" s="6"/>
      <c r="F70" s="6"/>
      <c r="G70" s="6"/>
      <c r="H70" s="6"/>
      <c r="I70" s="6"/>
      <c r="J70" s="20"/>
      <c r="K70" s="6"/>
      <c r="L70" s="15"/>
      <c r="M70" s="15"/>
      <c r="N70" s="15"/>
      <c r="O70" s="15"/>
      <c r="P70" s="15"/>
      <c r="Q70" s="15"/>
      <c r="R70" s="15"/>
      <c r="S70" s="15"/>
      <c r="T70" s="15"/>
      <c r="U70" s="15"/>
      <c r="V70" s="15"/>
      <c r="W70" s="15"/>
      <c r="X70" s="15"/>
      <c r="Y70" s="15"/>
      <c r="AB70" s="3"/>
      <c r="AC70" s="3"/>
      <c r="AD70" s="148" t="s">
        <v>153</v>
      </c>
      <c r="AE70" s="20"/>
      <c r="AF70" s="198" t="s">
        <v>180</v>
      </c>
      <c r="AJ70" s="3"/>
      <c r="AK70" s="51">
        <v>40000</v>
      </c>
      <c r="AL70" s="51">
        <v>100000</v>
      </c>
      <c r="AM70" s="51">
        <v>250000</v>
      </c>
      <c r="AN70" s="51">
        <v>360000</v>
      </c>
      <c r="AO70" s="51">
        <v>360000</v>
      </c>
      <c r="AP70" s="51">
        <v>360000</v>
      </c>
      <c r="AQ70" s="51">
        <v>360000</v>
      </c>
      <c r="AR70" s="51">
        <v>360000</v>
      </c>
      <c r="AS70" s="51">
        <v>250000</v>
      </c>
      <c r="AT70" s="51">
        <v>100000</v>
      </c>
      <c r="AU70" s="51">
        <v>40000</v>
      </c>
      <c r="AV70" s="3"/>
      <c r="AW70" s="3"/>
      <c r="AX70" s="3"/>
      <c r="AY70" s="135"/>
      <c r="BK70" s="3"/>
      <c r="BL70" s="3"/>
      <c r="BM70" s="3"/>
      <c r="BN70" s="135"/>
      <c r="BO70" s="3"/>
      <c r="BP70" s="3"/>
      <c r="BQ70" s="3"/>
      <c r="BR70" s="3"/>
      <c r="BS70" s="3"/>
      <c r="BT70" s="3"/>
      <c r="BU70" s="3"/>
      <c r="BV70" s="3"/>
      <c r="BW70" s="3"/>
      <c r="BX70" s="3"/>
      <c r="BY70" s="3"/>
      <c r="BZ70" s="3"/>
      <c r="CA70" s="3"/>
      <c r="CB70" s="3"/>
    </row>
    <row r="71" spans="2:36" ht="14.25">
      <c r="B71" s="98" t="s">
        <v>94</v>
      </c>
      <c r="C71" s="93">
        <v>2</v>
      </c>
      <c r="D71" s="94">
        <v>2</v>
      </c>
      <c r="E71" s="93">
        <v>1</v>
      </c>
      <c r="F71" s="93">
        <v>4</v>
      </c>
      <c r="G71" s="93">
        <v>2</v>
      </c>
      <c r="H71" s="93">
        <v>2</v>
      </c>
      <c r="I71" s="67">
        <f>SUM(D71:H71)</f>
        <v>11</v>
      </c>
      <c r="J71" s="92">
        <f>$D$3*D71+$E$3*E71+$F$3*F71+$G$3*G71+$H$3*H71</f>
        <v>2150000</v>
      </c>
      <c r="K71" s="67"/>
      <c r="L71" s="58">
        <f aca="true" t="shared" si="12" ref="L71:R71">L$4</f>
        <v>75000</v>
      </c>
      <c r="M71" s="58">
        <f t="shared" si="12"/>
        <v>75000</v>
      </c>
      <c r="N71" s="58">
        <f t="shared" si="12"/>
        <v>150000</v>
      </c>
      <c r="O71" s="58">
        <f t="shared" si="12"/>
        <v>350000</v>
      </c>
      <c r="P71" s="58">
        <f t="shared" si="12"/>
        <v>350000</v>
      </c>
      <c r="Q71" s="58">
        <f t="shared" si="12"/>
        <v>350000</v>
      </c>
      <c r="R71" s="58">
        <f t="shared" si="12"/>
        <v>350000</v>
      </c>
      <c r="S71" s="58"/>
      <c r="T71" s="58"/>
      <c r="U71" s="58">
        <f>U$4</f>
        <v>150000</v>
      </c>
      <c r="V71" s="58">
        <f>V$4</f>
        <v>150000</v>
      </c>
      <c r="W71" s="58">
        <f>W$4</f>
        <v>75000</v>
      </c>
      <c r="X71" s="58">
        <f>X$4</f>
        <v>75000</v>
      </c>
      <c r="Y71" s="58">
        <f>SUM(L71:X71)</f>
        <v>2150000</v>
      </c>
      <c r="Z71" s="58">
        <f>SUM(AB36:BS36)</f>
        <v>785000</v>
      </c>
      <c r="AA71" s="95" t="s">
        <v>78</v>
      </c>
      <c r="AB71" s="58"/>
      <c r="AC71" s="58"/>
      <c r="AD71" s="151" t="s">
        <v>155</v>
      </c>
      <c r="AE71" s="168">
        <v>2</v>
      </c>
      <c r="AF71" s="195" t="s">
        <v>174</v>
      </c>
      <c r="AG71" s="51"/>
      <c r="AH71" s="51"/>
      <c r="AI71" s="51"/>
      <c r="AJ71" s="51">
        <v>80000</v>
      </c>
    </row>
    <row r="72" spans="2:42" ht="14.25">
      <c r="B72" s="6" t="s">
        <v>158</v>
      </c>
      <c r="AD72" s="148" t="s">
        <v>154</v>
      </c>
      <c r="AF72" s="197" t="s">
        <v>181</v>
      </c>
      <c r="AJ72" s="51">
        <v>10000</v>
      </c>
      <c r="AK72" s="51">
        <v>150000</v>
      </c>
      <c r="AL72" s="51">
        <v>150000</v>
      </c>
      <c r="AM72" s="51">
        <v>150000</v>
      </c>
      <c r="AN72" s="51">
        <v>150000</v>
      </c>
      <c r="AO72" s="51">
        <v>100000</v>
      </c>
      <c r="AP72" s="51">
        <v>75000</v>
      </c>
    </row>
    <row r="73" spans="2:80" s="179" customFormat="1" ht="14.25">
      <c r="B73" s="180"/>
      <c r="C73" s="181"/>
      <c r="D73" s="182"/>
      <c r="E73" s="181"/>
      <c r="F73" s="181"/>
      <c r="H73" s="181"/>
      <c r="J73" s="183"/>
      <c r="L73" s="184"/>
      <c r="M73" s="184"/>
      <c r="N73" s="184"/>
      <c r="O73" s="184"/>
      <c r="P73" s="184"/>
      <c r="Q73" s="184"/>
      <c r="R73" s="184"/>
      <c r="S73" s="184"/>
      <c r="T73" s="184"/>
      <c r="U73" s="184"/>
      <c r="V73" s="184"/>
      <c r="W73" s="184"/>
      <c r="X73" s="184"/>
      <c r="Y73" s="184"/>
      <c r="Z73" s="185" t="s">
        <v>58</v>
      </c>
      <c r="AA73" s="184"/>
      <c r="AB73" s="184">
        <f>SUM(AB12:AB69)</f>
        <v>1281500</v>
      </c>
      <c r="AC73" s="184">
        <f>SUM(AC12:AC69)</f>
        <v>1500000</v>
      </c>
      <c r="AD73" s="186"/>
      <c r="AE73" s="187"/>
      <c r="AF73" s="188"/>
      <c r="AG73" s="184">
        <f>SUM(AG62,AG65:AG72)</f>
        <v>3108000</v>
      </c>
      <c r="AH73" s="184"/>
      <c r="AI73" s="184"/>
      <c r="AJ73" s="184">
        <f>SUM(AJ62,AJ64:AJ72)</f>
        <v>3964000</v>
      </c>
      <c r="AK73" s="184">
        <f aca="true" t="shared" si="13" ref="AK73:BO73">SUM(AK62,AK64:AK72)</f>
        <v>4316000</v>
      </c>
      <c r="AL73" s="184">
        <f t="shared" si="13"/>
        <v>4298000</v>
      </c>
      <c r="AM73" s="184">
        <f t="shared" si="13"/>
        <v>4395000</v>
      </c>
      <c r="AN73" s="184">
        <f t="shared" si="13"/>
        <v>4249000</v>
      </c>
      <c r="AO73" s="184">
        <f t="shared" si="13"/>
        <v>4101000</v>
      </c>
      <c r="AP73" s="184">
        <f t="shared" si="13"/>
        <v>4033000</v>
      </c>
      <c r="AQ73" s="184">
        <f t="shared" si="13"/>
        <v>3525000</v>
      </c>
      <c r="AR73" s="184">
        <f t="shared" si="13"/>
        <v>3275000</v>
      </c>
      <c r="AS73" s="184">
        <f t="shared" si="13"/>
        <v>3145000</v>
      </c>
      <c r="AT73" s="184">
        <f t="shared" si="13"/>
        <v>2815000</v>
      </c>
      <c r="AU73" s="184">
        <f t="shared" si="13"/>
        <v>2690000</v>
      </c>
      <c r="AV73" s="184">
        <f t="shared" si="13"/>
        <v>2800000</v>
      </c>
      <c r="AW73" s="184">
        <f t="shared" si="13"/>
        <v>3075000</v>
      </c>
      <c r="AX73" s="184">
        <f t="shared" si="13"/>
        <v>2685000</v>
      </c>
      <c r="AY73" s="184">
        <f t="shared" si="13"/>
        <v>2590000</v>
      </c>
      <c r="AZ73" s="184">
        <f t="shared" si="13"/>
        <v>2375000</v>
      </c>
      <c r="BA73" s="184">
        <f t="shared" si="13"/>
        <v>2280000</v>
      </c>
      <c r="BB73" s="184">
        <f t="shared" si="13"/>
        <v>1965000</v>
      </c>
      <c r="BC73" s="184">
        <f t="shared" si="13"/>
        <v>1885000</v>
      </c>
      <c r="BD73" s="184">
        <f t="shared" si="13"/>
        <v>1655000</v>
      </c>
      <c r="BE73" s="184">
        <f t="shared" si="13"/>
        <v>1615000</v>
      </c>
      <c r="BF73" s="184">
        <f t="shared" si="13"/>
        <v>1615000</v>
      </c>
      <c r="BG73" s="184">
        <f t="shared" si="13"/>
        <v>1505000</v>
      </c>
      <c r="BH73" s="184">
        <f t="shared" si="13"/>
        <v>1355000</v>
      </c>
      <c r="BI73" s="184">
        <f t="shared" si="13"/>
        <v>1295000</v>
      </c>
      <c r="BJ73" s="184">
        <f t="shared" si="13"/>
        <v>1255000</v>
      </c>
      <c r="BK73" s="184">
        <f t="shared" si="13"/>
        <v>1255000</v>
      </c>
      <c r="BL73" s="184">
        <f t="shared" si="13"/>
        <v>1255000</v>
      </c>
      <c r="BM73" s="184">
        <f t="shared" si="13"/>
        <v>1255000</v>
      </c>
      <c r="BN73" s="184">
        <f t="shared" si="13"/>
        <v>1255000</v>
      </c>
      <c r="BO73" s="184"/>
      <c r="BP73" s="184"/>
      <c r="BQ73" s="184"/>
      <c r="BR73" s="184"/>
      <c r="BS73" s="184"/>
      <c r="BT73" s="184"/>
      <c r="BU73" s="184"/>
      <c r="BV73" s="184"/>
      <c r="BW73" s="184"/>
      <c r="BX73" s="184"/>
      <c r="BY73" s="184"/>
      <c r="BZ73" s="184"/>
      <c r="CA73" s="184"/>
      <c r="CB73" s="184"/>
    </row>
    <row r="74" ht="14.25"/>
    <row r="75" ht="14.25"/>
    <row r="76" spans="2:36" ht="14.25">
      <c r="B76" s="213"/>
      <c r="AJ76" s="1" t="s">
        <v>34</v>
      </c>
    </row>
    <row r="77" ht="14.25">
      <c r="B77" s="214"/>
    </row>
    <row r="79" ht="14.25"/>
  </sheetData>
  <sheetProtection/>
  <printOptions gridLines="1"/>
  <pageMargins left="0.45" right="0.45" top="0.75" bottom="0.5" header="0.3" footer="0.3"/>
  <pageSetup horizontalDpi="600" verticalDpi="600" orientation="landscape" paperSize="3" scale="65" r:id="rId3"/>
  <headerFooter alignWithMargins="0">
    <oddHeader>&amp;C&amp;"Arial,Bold"&amp;12Draft 
CMER Master Schedule
July 29, 2014</oddHeader>
    <oddFooter>&amp;CPage &amp;P&amp;R&amp;F</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3:E54"/>
  <sheetViews>
    <sheetView zoomScalePageLayoutView="0" workbookViewId="0" topLeftCell="A1">
      <selection activeCell="A31" sqref="A31:C31"/>
    </sheetView>
  </sheetViews>
  <sheetFormatPr defaultColWidth="8.7109375" defaultRowHeight="12.75"/>
  <sheetData>
    <row r="3" spans="1:3" ht="18">
      <c r="A3" s="32" t="s">
        <v>95</v>
      </c>
      <c r="B3" s="29"/>
      <c r="C3" s="30"/>
    </row>
    <row r="4" spans="1:3" ht="14.25">
      <c r="A4" s="6"/>
      <c r="B4" s="6"/>
      <c r="C4" s="6" t="s">
        <v>14</v>
      </c>
    </row>
    <row r="5" spans="1:3" ht="14.25">
      <c r="A5" s="6"/>
      <c r="B5" s="6"/>
      <c r="C5" s="6" t="s">
        <v>6</v>
      </c>
    </row>
    <row r="6" spans="1:3" ht="14.25">
      <c r="A6" s="6"/>
      <c r="B6" s="6"/>
      <c r="C6" s="6" t="s">
        <v>101</v>
      </c>
    </row>
    <row r="7" spans="1:3" ht="14.25">
      <c r="A7" s="6"/>
      <c r="B7" s="6"/>
      <c r="C7" s="6"/>
    </row>
    <row r="8" spans="1:5" ht="15.75">
      <c r="A8" s="33" t="s">
        <v>61</v>
      </c>
      <c r="B8" s="34"/>
      <c r="C8" s="34"/>
      <c r="D8" s="35"/>
      <c r="E8" s="35"/>
    </row>
    <row r="9" spans="1:5" ht="15">
      <c r="A9" s="34"/>
      <c r="B9" s="34"/>
      <c r="C9" s="34" t="s">
        <v>84</v>
      </c>
      <c r="D9" s="35"/>
      <c r="E9" s="35"/>
    </row>
    <row r="10" spans="1:5" ht="15">
      <c r="A10" s="34"/>
      <c r="B10" s="34"/>
      <c r="C10" s="34" t="s">
        <v>83</v>
      </c>
      <c r="D10" s="35"/>
      <c r="E10" s="35"/>
    </row>
    <row r="11" spans="1:5" ht="15">
      <c r="A11" s="34"/>
      <c r="B11" s="34"/>
      <c r="C11" s="34" t="s">
        <v>85</v>
      </c>
      <c r="D11" s="35"/>
      <c r="E11" s="35"/>
    </row>
    <row r="12" spans="1:5" ht="15.75">
      <c r="A12" s="33" t="s">
        <v>31</v>
      </c>
      <c r="B12" s="34"/>
      <c r="C12" s="34"/>
      <c r="D12" s="35"/>
      <c r="E12" s="35"/>
    </row>
    <row r="13" spans="1:5" ht="15">
      <c r="A13" s="34"/>
      <c r="B13" s="34"/>
      <c r="C13" s="34" t="s">
        <v>7</v>
      </c>
      <c r="D13" s="35"/>
      <c r="E13" s="35"/>
    </row>
    <row r="14" spans="1:5" ht="15">
      <c r="A14" s="34"/>
      <c r="B14" s="34"/>
      <c r="C14" s="34" t="s">
        <v>24</v>
      </c>
      <c r="D14" s="35"/>
      <c r="E14" s="35"/>
    </row>
    <row r="15" spans="1:5" ht="15">
      <c r="A15" s="34"/>
      <c r="B15" s="34"/>
      <c r="C15" s="34" t="s">
        <v>25</v>
      </c>
      <c r="D15" s="35"/>
      <c r="E15" s="35"/>
    </row>
    <row r="16" spans="1:5" ht="15">
      <c r="A16" s="34"/>
      <c r="B16" s="34"/>
      <c r="C16" s="34" t="s">
        <v>26</v>
      </c>
      <c r="D16" s="35"/>
      <c r="E16" s="35"/>
    </row>
    <row r="17" spans="1:5" ht="15.75">
      <c r="A17" s="34"/>
      <c r="B17" s="34"/>
      <c r="C17" s="36" t="s">
        <v>96</v>
      </c>
      <c r="D17" s="35"/>
      <c r="E17" s="35"/>
    </row>
    <row r="18" spans="1:5" ht="15.75">
      <c r="A18" s="33" t="s">
        <v>23</v>
      </c>
      <c r="B18" s="34"/>
      <c r="C18" s="34"/>
      <c r="D18" s="35"/>
      <c r="E18" s="35"/>
    </row>
    <row r="19" spans="1:5" ht="15">
      <c r="A19" s="34"/>
      <c r="B19" s="34"/>
      <c r="C19" s="34" t="s">
        <v>27</v>
      </c>
      <c r="D19" s="35"/>
      <c r="E19" s="35"/>
    </row>
    <row r="20" spans="1:5" ht="15">
      <c r="A20" s="34"/>
      <c r="B20" s="34"/>
      <c r="C20" s="34" t="s">
        <v>28</v>
      </c>
      <c r="D20" s="35"/>
      <c r="E20" s="35"/>
    </row>
    <row r="21" spans="1:5" ht="15">
      <c r="A21" s="34"/>
      <c r="B21" s="34"/>
      <c r="C21" s="34" t="s">
        <v>29</v>
      </c>
      <c r="D21" s="35"/>
      <c r="E21" s="35"/>
    </row>
    <row r="22" spans="1:5" ht="15.75">
      <c r="A22" s="33" t="s">
        <v>32</v>
      </c>
      <c r="B22" s="34"/>
      <c r="C22" s="34"/>
      <c r="D22" s="35"/>
      <c r="E22" s="35"/>
    </row>
    <row r="23" spans="1:5" ht="15">
      <c r="A23" s="34"/>
      <c r="B23" s="34"/>
      <c r="C23" s="37" t="s">
        <v>39</v>
      </c>
      <c r="D23" s="35"/>
      <c r="E23" s="35"/>
    </row>
    <row r="24" spans="1:5" ht="15.75">
      <c r="A24" s="33" t="s">
        <v>40</v>
      </c>
      <c r="B24" s="34"/>
      <c r="C24" s="34"/>
      <c r="D24" s="35"/>
      <c r="E24" s="35"/>
    </row>
    <row r="25" spans="1:5" ht="15">
      <c r="A25" s="34"/>
      <c r="B25" s="34"/>
      <c r="C25" s="34" t="s">
        <v>30</v>
      </c>
      <c r="D25" s="35"/>
      <c r="E25" s="35"/>
    </row>
    <row r="26" spans="1:5" ht="15.75">
      <c r="A26" s="33" t="s">
        <v>86</v>
      </c>
      <c r="B26" s="34"/>
      <c r="C26" s="34"/>
      <c r="D26" s="35"/>
      <c r="E26" s="35"/>
    </row>
    <row r="27" spans="1:5" ht="15.75">
      <c r="A27" s="34"/>
      <c r="B27" s="34"/>
      <c r="C27" s="36" t="s">
        <v>97</v>
      </c>
      <c r="D27" s="35"/>
      <c r="E27" s="35"/>
    </row>
    <row r="28" spans="1:5" ht="15.75">
      <c r="A28" s="33" t="s">
        <v>22</v>
      </c>
      <c r="B28" s="34"/>
      <c r="C28" s="34"/>
      <c r="D28" s="35"/>
      <c r="E28" s="35"/>
    </row>
    <row r="29" spans="1:5" ht="15">
      <c r="A29" s="34"/>
      <c r="B29" s="34"/>
      <c r="C29" s="34" t="s">
        <v>15</v>
      </c>
      <c r="D29" s="35"/>
      <c r="E29" s="35"/>
    </row>
    <row r="30" spans="1:5" ht="15">
      <c r="A30" s="34"/>
      <c r="B30" s="34"/>
      <c r="C30" s="34" t="s">
        <v>16</v>
      </c>
      <c r="D30" s="35"/>
      <c r="E30" s="35"/>
    </row>
    <row r="31" spans="1:5" ht="15.75">
      <c r="A31" s="33" t="s">
        <v>17</v>
      </c>
      <c r="B31" s="34"/>
      <c r="C31" s="34"/>
      <c r="D31" s="35"/>
      <c r="E31" s="35"/>
    </row>
    <row r="32" spans="1:5" ht="15.75">
      <c r="A32" s="33"/>
      <c r="B32" s="34"/>
      <c r="C32" s="34" t="s">
        <v>5</v>
      </c>
      <c r="D32" s="35"/>
      <c r="E32" s="35"/>
    </row>
    <row r="33" spans="1:5" ht="15.75">
      <c r="A33" s="33" t="s">
        <v>35</v>
      </c>
      <c r="B33" s="34"/>
      <c r="C33" s="34"/>
      <c r="D33" s="35"/>
      <c r="E33" s="35"/>
    </row>
    <row r="34" spans="1:5" ht="15">
      <c r="A34" s="34"/>
      <c r="B34" s="34"/>
      <c r="C34" s="34" t="s">
        <v>18</v>
      </c>
      <c r="D34" s="35"/>
      <c r="E34" s="35"/>
    </row>
    <row r="35" spans="1:5" ht="15">
      <c r="A35" s="34"/>
      <c r="B35" s="34"/>
      <c r="C35" s="34" t="s">
        <v>36</v>
      </c>
      <c r="D35" s="35"/>
      <c r="E35" s="35"/>
    </row>
    <row r="36" spans="1:5" ht="15.75">
      <c r="A36" s="33" t="s">
        <v>21</v>
      </c>
      <c r="B36" s="34"/>
      <c r="C36" s="34"/>
      <c r="D36" s="35"/>
      <c r="E36" s="35"/>
    </row>
    <row r="37" spans="1:5" ht="15">
      <c r="A37" s="34"/>
      <c r="B37" s="34"/>
      <c r="C37" s="34" t="s">
        <v>37</v>
      </c>
      <c r="D37" s="35"/>
      <c r="E37" s="35"/>
    </row>
    <row r="38" spans="1:5" ht="15">
      <c r="A38" s="34"/>
      <c r="B38" s="34"/>
      <c r="C38" s="34" t="s">
        <v>38</v>
      </c>
      <c r="D38" s="35"/>
      <c r="E38" s="35"/>
    </row>
    <row r="39" spans="1:5" ht="15">
      <c r="A39" s="34"/>
      <c r="B39" s="34"/>
      <c r="C39" s="34" t="s">
        <v>19</v>
      </c>
      <c r="D39" s="35"/>
      <c r="E39" s="35"/>
    </row>
    <row r="40" spans="1:5" ht="15">
      <c r="A40" s="34"/>
      <c r="B40" s="34"/>
      <c r="C40" s="34" t="s">
        <v>20</v>
      </c>
      <c r="D40" s="35"/>
      <c r="E40" s="35"/>
    </row>
    <row r="41" spans="1:5" ht="15.75">
      <c r="A41" s="33" t="s">
        <v>0</v>
      </c>
      <c r="B41" s="34"/>
      <c r="C41" s="34"/>
      <c r="D41" s="35"/>
      <c r="E41" s="35"/>
    </row>
    <row r="42" spans="1:5" ht="15">
      <c r="A42" s="34"/>
      <c r="B42" s="34"/>
      <c r="C42" s="34" t="s">
        <v>88</v>
      </c>
      <c r="D42" s="35"/>
      <c r="E42" s="35"/>
    </row>
    <row r="43" spans="1:5" ht="15.75">
      <c r="A43" s="33" t="s">
        <v>1</v>
      </c>
      <c r="B43" s="34"/>
      <c r="C43" s="34"/>
      <c r="D43" s="35"/>
      <c r="E43" s="35"/>
    </row>
    <row r="44" spans="1:5" ht="15">
      <c r="A44" s="34"/>
      <c r="B44" s="34"/>
      <c r="C44" s="34" t="s">
        <v>2</v>
      </c>
      <c r="D44" s="35"/>
      <c r="E44" s="35"/>
    </row>
    <row r="45" spans="1:5" ht="15.75">
      <c r="A45" s="33" t="s">
        <v>89</v>
      </c>
      <c r="B45" s="34"/>
      <c r="C45" s="34"/>
      <c r="D45" s="35"/>
      <c r="E45" s="35"/>
    </row>
    <row r="46" spans="1:5" ht="15">
      <c r="A46" s="34"/>
      <c r="B46" s="34"/>
      <c r="C46" s="34" t="s">
        <v>4</v>
      </c>
      <c r="D46" s="35"/>
      <c r="E46" s="35"/>
    </row>
    <row r="47" spans="1:5" ht="15.75">
      <c r="A47" s="33" t="s">
        <v>90</v>
      </c>
      <c r="B47" s="34"/>
      <c r="C47" s="34"/>
      <c r="D47" s="35"/>
      <c r="E47" s="35"/>
    </row>
    <row r="48" spans="1:5" ht="15">
      <c r="A48" s="34"/>
      <c r="B48" s="34"/>
      <c r="C48" s="34" t="s">
        <v>107</v>
      </c>
      <c r="D48" s="35"/>
      <c r="E48" s="35"/>
    </row>
    <row r="49" spans="1:5" ht="15.75">
      <c r="A49" s="33" t="s">
        <v>3</v>
      </c>
      <c r="B49" s="34"/>
      <c r="C49" s="34"/>
      <c r="D49" s="35"/>
      <c r="E49" s="35"/>
    </row>
    <row r="50" spans="1:5" ht="15">
      <c r="A50" s="34"/>
      <c r="B50" s="34"/>
      <c r="C50" s="34" t="s">
        <v>4</v>
      </c>
      <c r="D50" s="35"/>
      <c r="E50" s="35"/>
    </row>
    <row r="51" spans="1:5" ht="15.75">
      <c r="A51" s="33" t="s">
        <v>87</v>
      </c>
      <c r="B51" s="34"/>
      <c r="C51" s="34"/>
      <c r="D51" s="35"/>
      <c r="E51" s="35"/>
    </row>
    <row r="52" spans="1:5" ht="15.75">
      <c r="A52" s="34"/>
      <c r="B52" s="34"/>
      <c r="C52" s="36" t="s">
        <v>98</v>
      </c>
      <c r="D52" s="35"/>
      <c r="E52" s="35"/>
    </row>
    <row r="53" spans="1:5" ht="15.75">
      <c r="A53" s="34"/>
      <c r="B53" s="34"/>
      <c r="C53" s="36" t="s">
        <v>99</v>
      </c>
      <c r="D53" s="35"/>
      <c r="E53" s="35"/>
    </row>
    <row r="54" spans="1:5" ht="15.75">
      <c r="A54" s="34"/>
      <c r="B54" s="34"/>
      <c r="C54" s="36" t="s">
        <v>100</v>
      </c>
      <c r="D54" s="35"/>
      <c r="E54" s="35"/>
    </row>
  </sheetData>
  <sheetProtection/>
  <printOptions/>
  <pageMargins left="0.7" right="0.7" top="0.75" bottom="0.75" header="0.3" footer="0.3"/>
  <pageSetup fitToHeight="1" fitToWidth="1" horizontalDpi="600" verticalDpi="600" orientation="portrait" scale="62"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70" zoomScaleNormal="70" zoomScalePageLayoutView="0" workbookViewId="0" topLeftCell="G12">
      <selection activeCell="AQ8" sqref="AQ8"/>
    </sheetView>
  </sheetViews>
  <sheetFormatPr defaultColWidth="8.7109375" defaultRowHeight="12.75"/>
  <sheetData/>
  <sheetProtection/>
  <printOptions/>
  <pageMargins left="0.7" right="0.7" top="0.75" bottom="0.75" header="0.3" footer="0.3"/>
  <pageSetup fitToHeight="1" fitToWidth="1" horizontalDpi="600" verticalDpi="600" orientation="landscape" scale="36" r:id="rId2"/>
  <drawing r:id="rId1"/>
</worksheet>
</file>

<file path=xl/worksheets/sheet4.xml><?xml version="1.0" encoding="utf-8"?>
<worksheet xmlns="http://schemas.openxmlformats.org/spreadsheetml/2006/main" xmlns:r="http://schemas.openxmlformats.org/officeDocument/2006/relationships">
  <dimension ref="A3:IV28"/>
  <sheetViews>
    <sheetView zoomScalePageLayoutView="0" workbookViewId="0" topLeftCell="A4">
      <selection activeCell="A28" sqref="A28"/>
    </sheetView>
  </sheetViews>
  <sheetFormatPr defaultColWidth="9.140625" defaultRowHeight="12.75"/>
  <cols>
    <col min="1" max="1" width="58.57421875" style="0" customWidth="1"/>
  </cols>
  <sheetData>
    <row r="3" spans="1:76" s="1" customFormat="1" ht="15">
      <c r="A3" s="97" t="s">
        <v>123</v>
      </c>
      <c r="B3" s="111"/>
      <c r="C3" s="19"/>
      <c r="D3" s="18">
        <v>2015</v>
      </c>
      <c r="E3" s="19">
        <v>2016</v>
      </c>
      <c r="F3" s="19">
        <v>2017</v>
      </c>
      <c r="G3" s="19">
        <v>2018</v>
      </c>
      <c r="H3" s="19">
        <v>2019</v>
      </c>
      <c r="I3" s="6">
        <v>2020</v>
      </c>
      <c r="J3" s="115">
        <v>2021</v>
      </c>
      <c r="K3" s="115">
        <v>2022</v>
      </c>
      <c r="L3" s="115">
        <v>2023</v>
      </c>
      <c r="M3" s="115">
        <v>2024</v>
      </c>
      <c r="N3" s="115">
        <v>2025</v>
      </c>
      <c r="O3" s="115">
        <v>2026</v>
      </c>
      <c r="P3" s="115">
        <v>2027</v>
      </c>
      <c r="Q3" s="115">
        <v>2028</v>
      </c>
      <c r="R3" s="115">
        <v>2029</v>
      </c>
      <c r="S3" s="115">
        <v>2030</v>
      </c>
      <c r="T3" s="115">
        <v>2031</v>
      </c>
      <c r="U3" s="115">
        <v>2032</v>
      </c>
      <c r="V3" s="115">
        <v>2033</v>
      </c>
      <c r="W3" s="115">
        <v>2034</v>
      </c>
      <c r="X3" s="115">
        <v>2035</v>
      </c>
      <c r="Y3" s="115">
        <v>2036</v>
      </c>
      <c r="Z3" s="116">
        <v>2037</v>
      </c>
      <c r="AA3" s="116">
        <v>2038</v>
      </c>
      <c r="AB3" s="116">
        <v>2039</v>
      </c>
      <c r="AC3" s="116">
        <v>2040</v>
      </c>
      <c r="AD3" s="117">
        <v>2041</v>
      </c>
      <c r="AE3" s="118">
        <v>2042</v>
      </c>
      <c r="AF3" s="118">
        <v>2043</v>
      </c>
      <c r="AG3" s="118">
        <v>2044</v>
      </c>
      <c r="AH3" s="118">
        <v>2045</v>
      </c>
      <c r="AI3" s="118">
        <v>2046</v>
      </c>
      <c r="AJ3" s="118">
        <v>2047</v>
      </c>
      <c r="AK3" s="118">
        <v>2048</v>
      </c>
      <c r="AL3" s="118">
        <v>2049</v>
      </c>
      <c r="AM3" s="118">
        <v>2050</v>
      </c>
      <c r="AN3" s="118">
        <v>2051</v>
      </c>
      <c r="AO3" s="118">
        <v>2052</v>
      </c>
      <c r="AP3" s="47"/>
      <c r="AQ3" s="47"/>
      <c r="AR3" s="47"/>
      <c r="AS3" s="47"/>
      <c r="AT3" s="47"/>
      <c r="AU3" s="47"/>
      <c r="AV3" s="47"/>
      <c r="AW3" s="47"/>
      <c r="AY3" s="51"/>
      <c r="AZ3" s="47"/>
      <c r="BA3" s="47"/>
      <c r="BB3" s="47"/>
      <c r="BC3" s="47"/>
      <c r="BD3" s="47"/>
      <c r="BE3" s="47"/>
      <c r="BF3" s="47"/>
      <c r="BG3" s="47"/>
      <c r="BH3" s="47"/>
      <c r="BI3" s="47"/>
      <c r="BK3" s="47"/>
      <c r="BL3" s="47"/>
      <c r="BM3" s="47"/>
      <c r="BN3" s="47"/>
      <c r="BO3" s="47"/>
      <c r="BP3" s="48"/>
      <c r="BQ3" s="46"/>
      <c r="BR3" s="46"/>
      <c r="BS3" s="46"/>
      <c r="BT3" s="46"/>
      <c r="BU3" s="46"/>
      <c r="BV3" s="46"/>
      <c r="BW3" s="46"/>
      <c r="BX3" s="46"/>
    </row>
    <row r="4" spans="1:3" ht="14.25">
      <c r="A4" s="98" t="s">
        <v>43</v>
      </c>
      <c r="C4" s="68" t="s">
        <v>132</v>
      </c>
    </row>
    <row r="5" spans="1:3" ht="14.25">
      <c r="A5" s="100" t="s">
        <v>70</v>
      </c>
      <c r="C5" s="68" t="s">
        <v>132</v>
      </c>
    </row>
    <row r="6" spans="1:14" ht="15">
      <c r="A6" s="105" t="s">
        <v>124</v>
      </c>
      <c r="D6" s="68" t="s">
        <v>134</v>
      </c>
      <c r="E6" s="68" t="s">
        <v>135</v>
      </c>
      <c r="F6" s="119" t="s">
        <v>136</v>
      </c>
      <c r="G6" s="119" t="s">
        <v>137</v>
      </c>
      <c r="H6" s="119" t="s">
        <v>138</v>
      </c>
      <c r="I6" s="119" t="s">
        <v>139</v>
      </c>
      <c r="J6" s="119" t="s">
        <v>140</v>
      </c>
      <c r="K6" s="119" t="s">
        <v>141</v>
      </c>
      <c r="L6" s="119" t="s">
        <v>142</v>
      </c>
      <c r="M6" s="119" t="s">
        <v>144</v>
      </c>
      <c r="N6" s="119" t="s">
        <v>143</v>
      </c>
    </row>
    <row r="7" spans="1:22" ht="14.25">
      <c r="A7" s="120" t="s">
        <v>115</v>
      </c>
      <c r="D7" s="69">
        <v>25000</v>
      </c>
      <c r="E7" s="69">
        <v>100000</v>
      </c>
      <c r="F7" s="69">
        <v>250000</v>
      </c>
      <c r="G7" s="69">
        <v>360000</v>
      </c>
      <c r="H7" s="69">
        <v>360000</v>
      </c>
      <c r="I7" s="69">
        <v>360000</v>
      </c>
      <c r="J7" s="69">
        <v>360000</v>
      </c>
      <c r="K7" s="69">
        <v>360000</v>
      </c>
      <c r="L7" s="69">
        <v>250000</v>
      </c>
      <c r="M7" s="69">
        <v>100000</v>
      </c>
      <c r="N7" s="69">
        <v>40000</v>
      </c>
      <c r="O7" s="51"/>
      <c r="P7" s="51"/>
      <c r="Q7" s="51"/>
      <c r="R7" s="51"/>
      <c r="S7" s="51"/>
      <c r="T7" s="51"/>
      <c r="U7" s="51"/>
      <c r="V7" s="51"/>
    </row>
    <row r="8" spans="1:22" ht="14.25">
      <c r="A8" s="121" t="s">
        <v>119</v>
      </c>
      <c r="D8" s="70"/>
      <c r="E8" s="69">
        <v>50000</v>
      </c>
      <c r="F8" s="69">
        <v>50000</v>
      </c>
      <c r="G8" s="69">
        <v>50000</v>
      </c>
      <c r="H8" s="69">
        <v>50000</v>
      </c>
      <c r="I8" s="69">
        <v>50000</v>
      </c>
      <c r="J8" s="69">
        <v>50000</v>
      </c>
      <c r="K8" s="69">
        <v>50000</v>
      </c>
      <c r="L8" s="69">
        <v>50000</v>
      </c>
      <c r="M8" s="69">
        <v>50000</v>
      </c>
      <c r="N8" s="69">
        <v>25000</v>
      </c>
      <c r="O8" s="1" t="s">
        <v>34</v>
      </c>
      <c r="P8" s="1"/>
      <c r="Q8" s="51"/>
      <c r="R8" s="51"/>
      <c r="S8" s="51"/>
      <c r="T8" s="51"/>
      <c r="U8" s="51"/>
      <c r="V8" s="51"/>
    </row>
    <row r="9" spans="1:22" ht="14.25">
      <c r="A9" s="121" t="s">
        <v>120</v>
      </c>
      <c r="D9" s="71"/>
      <c r="E9" s="69">
        <v>50000</v>
      </c>
      <c r="F9" s="69">
        <v>50000</v>
      </c>
      <c r="G9" s="69">
        <v>50000</v>
      </c>
      <c r="H9" s="69">
        <v>50000</v>
      </c>
      <c r="I9" s="69">
        <v>50000</v>
      </c>
      <c r="J9" s="69">
        <v>50000</v>
      </c>
      <c r="K9" s="69">
        <v>50000</v>
      </c>
      <c r="L9" s="69">
        <v>50000</v>
      </c>
      <c r="M9" s="69">
        <v>50000</v>
      </c>
      <c r="N9" s="69">
        <v>25000</v>
      </c>
      <c r="O9" s="1"/>
      <c r="P9" s="1"/>
      <c r="Q9" s="1"/>
      <c r="R9" s="1"/>
      <c r="S9" s="1"/>
      <c r="T9" s="1"/>
      <c r="U9" s="1"/>
      <c r="V9" s="1"/>
    </row>
    <row r="10" ht="12.75">
      <c r="D10" s="123" t="s">
        <v>147</v>
      </c>
    </row>
    <row r="11" spans="1:22" ht="14.25">
      <c r="A11" s="120" t="s">
        <v>116</v>
      </c>
      <c r="D11" s="51"/>
      <c r="E11" s="51"/>
      <c r="F11" s="51"/>
      <c r="G11" s="51"/>
      <c r="H11" s="1"/>
      <c r="I11" s="1"/>
      <c r="J11" s="1"/>
      <c r="K11" s="1"/>
      <c r="L11" s="69">
        <v>25000</v>
      </c>
      <c r="M11" s="69">
        <v>100000</v>
      </c>
      <c r="N11" s="69">
        <v>250000</v>
      </c>
      <c r="O11" s="69">
        <v>360000</v>
      </c>
      <c r="P11" s="69">
        <v>360000</v>
      </c>
      <c r="Q11" s="69">
        <v>360000</v>
      </c>
      <c r="R11" s="69">
        <v>360000</v>
      </c>
      <c r="S11" s="69">
        <v>360000</v>
      </c>
      <c r="T11" s="69">
        <v>250000</v>
      </c>
      <c r="U11" s="69">
        <v>100000</v>
      </c>
      <c r="V11" s="69">
        <v>40000</v>
      </c>
    </row>
    <row r="12" spans="1:22" ht="14.25">
      <c r="A12" s="121" t="s">
        <v>121</v>
      </c>
      <c r="D12" s="39"/>
      <c r="E12" s="47"/>
      <c r="F12" s="47"/>
      <c r="G12" s="47" t="s">
        <v>34</v>
      </c>
      <c r="H12" s="47"/>
      <c r="I12" s="47"/>
      <c r="J12" s="1"/>
      <c r="K12" s="1"/>
      <c r="L12" s="70"/>
      <c r="M12" s="69">
        <v>50000</v>
      </c>
      <c r="N12" s="69">
        <v>50000</v>
      </c>
      <c r="O12" s="69">
        <v>50000</v>
      </c>
      <c r="P12" s="69">
        <v>50000</v>
      </c>
      <c r="Q12" s="69">
        <v>50000</v>
      </c>
      <c r="R12" s="69">
        <v>50000</v>
      </c>
      <c r="S12" s="69">
        <v>50000</v>
      </c>
      <c r="T12" s="69">
        <v>50000</v>
      </c>
      <c r="U12" s="69">
        <v>50000</v>
      </c>
      <c r="V12" s="69">
        <v>25000</v>
      </c>
    </row>
    <row r="13" spans="1:22" ht="14.25">
      <c r="A13" s="121" t="s">
        <v>122</v>
      </c>
      <c r="D13" s="51"/>
      <c r="E13" s="51"/>
      <c r="F13" s="51"/>
      <c r="G13" s="51"/>
      <c r="H13" s="51"/>
      <c r="I13" s="51"/>
      <c r="J13" s="1"/>
      <c r="K13" s="1"/>
      <c r="L13" s="71"/>
      <c r="M13" s="69">
        <v>50000</v>
      </c>
      <c r="N13" s="69">
        <v>50000</v>
      </c>
      <c r="O13" s="69">
        <v>50000</v>
      </c>
      <c r="P13" s="69">
        <v>50000</v>
      </c>
      <c r="Q13" s="69">
        <v>50000</v>
      </c>
      <c r="R13" s="69">
        <v>50000</v>
      </c>
      <c r="S13" s="69">
        <v>50000</v>
      </c>
      <c r="T13" s="69">
        <v>50000</v>
      </c>
      <c r="U13" s="69">
        <v>50000</v>
      </c>
      <c r="V13" s="69">
        <v>25000</v>
      </c>
    </row>
    <row r="14" spans="4:36" ht="14.25">
      <c r="D14" s="123" t="s">
        <v>147</v>
      </c>
      <c r="X14" s="51">
        <v>40000</v>
      </c>
      <c r="Y14" s="47">
        <v>100000</v>
      </c>
      <c r="Z14" s="47">
        <v>250000</v>
      </c>
      <c r="AA14" s="47">
        <v>360000</v>
      </c>
      <c r="AB14" s="47">
        <v>360000</v>
      </c>
      <c r="AC14" s="47">
        <v>360000</v>
      </c>
      <c r="AD14" s="47">
        <v>360000</v>
      </c>
      <c r="AE14" s="47">
        <v>360000</v>
      </c>
      <c r="AF14" s="47">
        <v>250000</v>
      </c>
      <c r="AG14" s="47">
        <v>100000</v>
      </c>
      <c r="AH14" s="47">
        <v>40000</v>
      </c>
      <c r="AI14" s="1"/>
      <c r="AJ14" s="47"/>
    </row>
    <row r="15" spans="1:4" ht="14.25">
      <c r="A15" s="122" t="s">
        <v>128</v>
      </c>
      <c r="D15" s="123" t="s">
        <v>149</v>
      </c>
    </row>
    <row r="17" spans="1:3" ht="15">
      <c r="A17" s="105" t="s">
        <v>125</v>
      </c>
      <c r="C17" s="68"/>
    </row>
    <row r="18" spans="1:6" ht="14.25">
      <c r="A18" s="113" t="s">
        <v>71</v>
      </c>
      <c r="C18" s="68" t="s">
        <v>146</v>
      </c>
      <c r="F18" t="s">
        <v>34</v>
      </c>
    </row>
    <row r="19" spans="1:4" ht="14.25">
      <c r="A19" s="125" t="s">
        <v>109</v>
      </c>
      <c r="B19" s="126"/>
      <c r="C19" s="127" t="s">
        <v>146</v>
      </c>
      <c r="D19" s="126" t="s">
        <v>148</v>
      </c>
    </row>
    <row r="20" spans="1:3" ht="14.25">
      <c r="A20" s="77" t="s">
        <v>126</v>
      </c>
      <c r="C20" s="68" t="s">
        <v>146</v>
      </c>
    </row>
    <row r="21" spans="1:3" ht="14.25">
      <c r="A21" s="77" t="s">
        <v>127</v>
      </c>
      <c r="C21" s="68" t="s">
        <v>146</v>
      </c>
    </row>
    <row r="23" ht="15">
      <c r="A23" s="72" t="s">
        <v>129</v>
      </c>
    </row>
    <row r="24" spans="1:14" ht="14.25">
      <c r="A24" s="124" t="s">
        <v>133</v>
      </c>
      <c r="C24" s="68" t="s">
        <v>146</v>
      </c>
      <c r="D24" s="52">
        <v>40000</v>
      </c>
      <c r="E24" s="53">
        <v>100000</v>
      </c>
      <c r="F24" s="53">
        <v>250000</v>
      </c>
      <c r="G24" s="53">
        <v>360000</v>
      </c>
      <c r="H24" s="53">
        <v>360000</v>
      </c>
      <c r="I24" s="53">
        <v>360000</v>
      </c>
      <c r="J24" s="53">
        <v>360000</v>
      </c>
      <c r="K24" s="53">
        <v>360000</v>
      </c>
      <c r="L24" s="53">
        <v>250000</v>
      </c>
      <c r="M24" s="53">
        <v>100000</v>
      </c>
      <c r="N24" s="53">
        <v>40000</v>
      </c>
    </row>
    <row r="25" spans="1:4" ht="14.25">
      <c r="A25" s="78"/>
      <c r="D25" s="68" t="s">
        <v>145</v>
      </c>
    </row>
    <row r="27" spans="2:256" ht="14.25">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c r="FF27" s="111"/>
      <c r="FG27" s="111"/>
      <c r="FH27" s="111"/>
      <c r="FI27" s="111"/>
      <c r="FJ27" s="111"/>
      <c r="FK27" s="111"/>
      <c r="FL27" s="111"/>
      <c r="FM27" s="111"/>
      <c r="FN27" s="111"/>
      <c r="FO27" s="111"/>
      <c r="FP27" s="111"/>
      <c r="FQ27" s="111"/>
      <c r="FR27" s="111"/>
      <c r="FS27" s="111"/>
      <c r="FT27" s="111"/>
      <c r="FU27" s="111"/>
      <c r="FV27" s="111"/>
      <c r="FW27" s="111"/>
      <c r="FX27" s="111"/>
      <c r="FY27" s="111"/>
      <c r="FZ27" s="111"/>
      <c r="GA27" s="111"/>
      <c r="GB27" s="111"/>
      <c r="GC27" s="111"/>
      <c r="GD27" s="111"/>
      <c r="GE27" s="111"/>
      <c r="GF27" s="111"/>
      <c r="GG27" s="111"/>
      <c r="GH27" s="111"/>
      <c r="GI27" s="111"/>
      <c r="GJ27" s="111"/>
      <c r="GK27" s="111"/>
      <c r="GL27" s="111"/>
      <c r="GM27" s="111"/>
      <c r="GN27" s="111"/>
      <c r="GO27" s="111"/>
      <c r="GP27" s="111"/>
      <c r="GQ27" s="111"/>
      <c r="GR27" s="111"/>
      <c r="GS27" s="111"/>
      <c r="GT27" s="111"/>
      <c r="GU27" s="111"/>
      <c r="GV27" s="111"/>
      <c r="GW27" s="111"/>
      <c r="GX27" s="111"/>
      <c r="GY27" s="111"/>
      <c r="GZ27" s="111"/>
      <c r="HA27" s="111"/>
      <c r="HB27" s="111"/>
      <c r="HC27" s="111"/>
      <c r="HD27" s="111"/>
      <c r="HE27" s="111"/>
      <c r="HF27" s="111"/>
      <c r="HG27" s="111"/>
      <c r="HH27" s="111"/>
      <c r="HI27" s="111"/>
      <c r="HJ27" s="111"/>
      <c r="HK27" s="111"/>
      <c r="HL27" s="111"/>
      <c r="HM27" s="111"/>
      <c r="HN27" s="111"/>
      <c r="HO27" s="111"/>
      <c r="HP27" s="111"/>
      <c r="HQ27" s="111"/>
      <c r="HR27" s="111"/>
      <c r="HS27" s="111"/>
      <c r="HT27" s="111"/>
      <c r="HU27" s="111"/>
      <c r="HV27" s="111"/>
      <c r="HW27" s="111"/>
      <c r="HX27" s="111"/>
      <c r="HY27" s="111"/>
      <c r="HZ27" s="111"/>
      <c r="IA27" s="111"/>
      <c r="IB27" s="111"/>
      <c r="IC27" s="111"/>
      <c r="ID27" s="111"/>
      <c r="IE27" s="111"/>
      <c r="IF27" s="111"/>
      <c r="IG27" s="111"/>
      <c r="IH27" s="111"/>
      <c r="II27" s="111"/>
      <c r="IJ27" s="111"/>
      <c r="IK27" s="111"/>
      <c r="IL27" s="111"/>
      <c r="IM27" s="111"/>
      <c r="IN27" s="111"/>
      <c r="IO27" s="111"/>
      <c r="IP27" s="111"/>
      <c r="IQ27" s="111"/>
      <c r="IR27" s="111"/>
      <c r="IS27" s="111"/>
      <c r="IT27" s="111"/>
      <c r="IU27" s="111"/>
      <c r="IV27" s="111"/>
    </row>
    <row r="28" spans="1:4" ht="12.75">
      <c r="A28" s="128" t="s">
        <v>150</v>
      </c>
      <c r="D28" s="68" t="s">
        <v>34</v>
      </c>
    </row>
  </sheetData>
  <sheetProtection/>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Martin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CMER Master Project Schedule 7-29-14</dc:title>
  <dc:subject/>
  <dc:creator>Hicks, Mark (ECY)</dc:creator>
  <cp:keywords/>
  <dc:description/>
  <cp:lastModifiedBy>Adrian Miller</cp:lastModifiedBy>
  <cp:lastPrinted>2014-04-02T14:40:10Z</cp:lastPrinted>
  <dcterms:created xsi:type="dcterms:W3CDTF">2007-06-13T14:55:48Z</dcterms:created>
  <dcterms:modified xsi:type="dcterms:W3CDTF">2014-07-29T18:51:01Z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 Descripti">
    <vt:lpwstr>CMER Master Project Schedule 7-29-14</vt:lpwstr>
  </property>
  <property fmtid="{D5CDD505-2E9C-101B-9397-08002B2CF9AE}" pid="4" name="Display ">
    <vt:lpwstr>;#HOME;#BIZ_HM;#BIZ_FP;#BIZ_GOV;#BIZ_INDS;#SCI_HM;#SCI_FRST;#SCI_WETL;#ABT_TRBL;#BC_CMER;#</vt:lpwstr>
  </property>
  <property fmtid="{D5CDD505-2E9C-101B-9397-08002B2CF9AE}" pid="5" name="No Sh">
    <vt:lpwstr>0</vt:lpwstr>
  </property>
  <property fmtid="{D5CDD505-2E9C-101B-9397-08002B2CF9AE}" pid="6" name="Publication Ty">
    <vt:lpwstr>Reports</vt:lpwstr>
  </property>
  <property fmtid="{D5CDD505-2E9C-101B-9397-08002B2CF9AE}" pid="7" name="ContentTy">
    <vt:lpwstr>Publications</vt:lpwstr>
  </property>
</Properties>
</file>